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72828" windowHeight="16224"/>
  </bookViews>
  <sheets>
    <sheet sheetId="16" name="【指定様式】事業計画書（その3）" state="visible" r:id="rId4"/>
    <sheet sheetId="2" name="（別紙１）省力化計算シート" state="visible" r:id="rId5"/>
    <sheet sheetId="3" name="（別紙２）省力化業務プロセス図" state="visible" r:id="rId6"/>
    <sheet sheetId="4" name="（別紙３）投資回収期間計算シート" state="visible" r:id="rId7"/>
    <sheet sheetId="17" name="【参考書式】事業計画目標値算出シート（参考）" state="visible" r:id="rId8"/>
    <sheet sheetId="9" name="【参考書式】達成すべき目標値の算出ツール（参考）" state="visible" r:id="rId9"/>
  </sheets>
  <definedNames>
    <definedName name="サブタイトル">'[1]更新履歴'!$L$3</definedName>
    <definedName name="タイトル">'[1]更新履歴'!$D$3</definedName>
    <definedName name="作成日">'[1]更新履歴'!$U$2</definedName>
    <definedName name="_xlnm.Print_Area" localSheetId="0">'【指定様式】事業計画書（その3）'!$A1:$L81</definedName>
    <definedName name="_xlnm.Print_Area" localSheetId="1">'（別紙１）省力化計算シート'!$A1:$M41</definedName>
    <definedName name="_xlnm.Print_Area" localSheetId="2">'（別紙２）省力化業務プロセス図'!$A1:$X66</definedName>
    <definedName name="_xlnm.Print_Area" localSheetId="3">'（別紙３）投資回収期間計算シート'!$A1:$N26</definedName>
    <definedName name="_xlnm.Print_Area" localSheetId="4">'【参考書式】事業計画目標値算出シート（参考）'!$A1:$K75</definedName>
    <definedName name="_xlnm.Print_Area" localSheetId="5">'【参考書式】達成すべき目標値の算出ツール（参考）'!$A1:$M24</definedName>
  </definedNames>
  <calcPr calcId="171027"/>
</workbook>
</file>

<file path=xl/sharedStrings.xml><?xml version="1.0" encoding="utf-8"?>
<sst xmlns="http://schemas.openxmlformats.org/spreadsheetml/2006/main" count="246" uniqueCount="158">
  <si>
    <t>【指定様式】事業計画書（その３）</t>
  </si>
  <si>
    <t>株式会社サンプル金属加工</t>
  </si>
  <si>
    <t>本事業計画における会社全体の事業計画（数値計画）を記載してください。</t>
  </si>
  <si>
    <t>記載数値：「省力化指数」「付加価値額」「労働生産性」「1人当たり給与支給総額」「投資回収期間」</t>
  </si>
  <si>
    <t>【１】省力化指数</t>
  </si>
  <si>
    <t>※「（別紙１）省力化計算シート」より算出。</t>
  </si>
  <si>
    <t>※「（別紙２）省力化業務プロセス図」も作成し省力化指数の詳細を説明してください。</t>
  </si>
  <si>
    <t>【２】会社全体の事業計画（表）</t>
  </si>
  <si>
    <t xml:space="preserve">
</t>
  </si>
  <si>
    <t>【事業計画年数（３～５年）】</t>
  </si>
  <si>
    <t xml:space="preserve"> 年</t>
  </si>
  <si>
    <t>【算定根拠】算定の根拠となる計算式等をそれぞれ記載ください。</t>
  </si>
  <si>
    <t xml:space="preserve">　　　　　　　また、計画最終年の年平均成長率を転記してください。（事業者の目標値となります。）</t>
  </si>
  <si>
    <t xml:space="preserve">　①付加価値額</t>
  </si>
  <si>
    <t>最終年の年平均成長率</t>
  </si>
  <si>
    <t>％</t>
  </si>
  <si>
    <t xml:space="preserve">事業計画書（その１・その２）における省力化投資の効果や省力化投資で生まれる経営資源の活用による新たな付加価値の創出に記載した取り組みの結果、上記会社全体の事業計画表の「付加価値額」がその数値で推移する根拠について、売上の伸びやコストの削減など構成要素を示しながら計算式等を用いて示してください。
例：省力化設備により製造コスト削減が年間▲〇〇円できるほか、既存製品の生産量が増加し、販売に直結することにより売上が○％増加する。（従来　単価○円×○個→生産量＋１００個、売上＋○○円）
浮いた２人の再活用による新サービス展開で＋〇〇円、基準年度に比べて年間付加価値額の合計は、＋〇〇円となり、２年目以降は、～推移していく予定。</t>
  </si>
  <si>
    <t xml:space="preserve">　②労働生産性</t>
  </si>
  <si>
    <t>事業計画書（その１・その２）における省力化投資の効果や省力化投資で生まれる経営資源の活用による新たな付加価値の創出に記載した取り組みの結果、上記会社全体の事業計画表の「労働生産性」がその数値で推移する根拠を計算式等を用いて示してください。</t>
  </si>
  <si>
    <t xml:space="preserve">　③1人当たり給与支給総額</t>
  </si>
  <si>
    <t>事業計画書（その１・その２）における省力化投資の効果や省力化投資で生まれる経営資源の活用による新たな付加価値の創出に記載した取り組みの結果、上記会社全体の事業計画表の「1人当たり給与支給総額」がその数値で推移する根拠を計算式等を用いて示してください。</t>
  </si>
  <si>
    <t>【３】投資回収期間</t>
  </si>
  <si>
    <t>※「（別紙３）投資回収期間計算シート」より算出（自動反映）。</t>
  </si>
  <si>
    <t>（別紙１）省力化計算シート</t>
  </si>
  <si>
    <t xml:space="preserve">設備導入により削減される
業務に要していた時間</t>
  </si>
  <si>
    <t>時間</t>
  </si>
  <si>
    <t xml:space="preserve">設備導入後に発生する
業務に要する時間</t>
  </si>
  <si>
    <t>省力化指数</t>
  </si>
  <si>
    <t>■設備導入前の業務プロセス・作業工程</t>
  </si>
  <si>
    <t>■設備導入後の業務プロセス・作業工程</t>
  </si>
  <si>
    <t>設備導入前の作業時間合計</t>
  </si>
  <si>
    <t>設備導入後の作業時間合計</t>
  </si>
  <si>
    <t>No.</t>
  </si>
  <si>
    <t>工程名・作業名</t>
  </si>
  <si>
    <t>作業時間（分）</t>
  </si>
  <si>
    <t xml:space="preserve">対応する導入後の
業務プロセスNo</t>
  </si>
  <si>
    <t>同工程差分時間（分）</t>
  </si>
  <si>
    <t>作業種別</t>
  </si>
  <si>
    <t xml:space="preserve">対応する設備導入前の
業務プロセスNo.</t>
  </si>
  <si>
    <t>作業種別選択肢</t>
  </si>
  <si>
    <t>材料切断</t>
  </si>
  <si>
    <t>内容は変化しない作業</t>
  </si>
  <si>
    <t>新たに追加される作業</t>
  </si>
  <si>
    <t>セッティング</t>
  </si>
  <si>
    <t>CNCへの段取り</t>
  </si>
  <si>
    <t>旋削加工</t>
  </si>
  <si>
    <t>CNC旋削+穴あけ自動加工</t>
  </si>
  <si>
    <t>穴あけ加工</t>
  </si>
  <si>
    <t>検査・梱包</t>
  </si>
  <si>
    <t>（別紙２）省力化業務プロセス図　　※（別紙1）で入れた業務プロセス・作業工程がフロー図として表示されます。</t>
  </si>
  <si>
    <t>■設備導入前の業務プロセス・作業工程　（BEFORE）</t>
  </si>
  <si>
    <t>設備導入による削減時間</t>
  </si>
  <si>
    <t>&gt;</t>
  </si>
  <si>
    <t>削減される作業</t>
  </si>
  <si>
    <t>時間が削減される作業</t>
  </si>
  <si>
    <t>導入前後で同様の作業</t>
  </si>
  <si>
    <t>作業内容の説明 入力欄</t>
  </si>
  <si>
    <t>■設備導入後の業務プロセス・作業工程　（AFTER）</t>
  </si>
  <si>
    <t>設備導入による増加時間</t>
  </si>
  <si>
    <t>時間が増加する作業</t>
  </si>
  <si>
    <t>（別紙３）投資回収期間計算シート</t>
  </si>
  <si>
    <t>投資回収期間</t>
  </si>
  <si>
    <t>年</t>
  </si>
  <si>
    <t>パラメータ（公開時に非表示）</t>
  </si>
  <si>
    <t>投資総額（円）</t>
  </si>
  <si>
    <t>削減工数(時間)</t>
  </si>
  <si>
    <t>年間稼働日数（日）</t>
  </si>
  <si>
    <t>人件費単価（円/時）</t>
  </si>
  <si>
    <t>増加した付加価値額（円）</t>
  </si>
  <si>
    <t>/</t>
  </si>
  <si>
    <t>（</t>
  </si>
  <si>
    <t>×</t>
  </si>
  <si>
    <t>＋</t>
  </si>
  <si>
    <t>）</t>
  </si>
  <si>
    <t>【算定根拠】算定の根拠となる計算式等の説明があれば記載してください。</t>
  </si>
  <si>
    <t>(導入前270分 - 導入後110分) ÷ 60 × 250日 = 約1,200時間/年。人件費単価2500円で年間300万円の人件費削減、加えて受注増分5万円/月でAVT5百万円増。</t>
  </si>
  <si>
    <t>◆◆◆　参考書式をご利用になる際のご注意点　◆◆◆</t>
  </si>
  <si>
    <t>・自動計算項目については、参考値となります。</t>
  </si>
  <si>
    <t>（参考サイト：写真をタッチでリンクに飛びます）</t>
  </si>
  <si>
    <t>・入力値(営業利益が大幅にマイナスの場合など)によっては、申請システムの計算値と異なる可能性があります。</t>
  </si>
  <si>
    <t>・イメージがわかるよう入力値に数値をいれてありますが、上書きしてご活用ください。また、以下の機構ツールもぜひご活用ください。</t>
  </si>
  <si>
    <t xml:space="preserve">　　「経営自己診断システム」「価格転嫁検討ツール」「儲かる経営キヅク君」→印刷枠外にリンクあります。</t>
  </si>
  <si>
    <t>・申請システムへの入力は、この表の一部（緑字のセル）を転記していただくことになりますが、本事業における売上・収益計画等</t>
  </si>
  <si>
    <t xml:space="preserve">　を立てるにあたっての参考にお使いください。（初めに直近決算書の実績数値を入れて、数値シミュレーションにもお使いください。）</t>
  </si>
  <si>
    <t>・あくまでシステムに入力いただいた数値を正しいものとして審査します。（提出時に本シートは削除しなくて結構です。）</t>
  </si>
  <si>
    <t xml:space="preserve">　申請に係る要件の確認は、必ず申請システム上でご確認ください。</t>
  </si>
  <si>
    <t>緑字</t>
  </si>
  <si>
    <t>申請システムへ転記する数字</t>
  </si>
  <si>
    <t>入力するとシミュレーションできます</t>
  </si>
  <si>
    <t>青字</t>
  </si>
  <si>
    <t>成長率（自動計算）</t>
  </si>
  <si>
    <t>黒字</t>
  </si>
  <si>
    <t>自動計算</t>
  </si>
  <si>
    <t>【参考書式】事業計画目標値算出シート</t>
  </si>
  <si>
    <t>労働生産性の算定シート</t>
  </si>
  <si>
    <t>基準年度</t>
  </si>
  <si>
    <t>直近の決算年月</t>
  </si>
  <si>
    <t>年目計画</t>
  </si>
  <si>
    <t>2024年度</t>
  </si>
  <si>
    <t>2025年度</t>
  </si>
  <si>
    <t>2026年度</t>
  </si>
  <si>
    <t>2027年度</t>
  </si>
  <si>
    <t>2028年度</t>
  </si>
  <si>
    <t>2029年度</t>
  </si>
  <si>
    <t>売上高</t>
  </si>
  <si>
    <t xml:space="preserve">　売上原価</t>
  </si>
  <si>
    <t>売上総利益</t>
  </si>
  <si>
    <t xml:space="preserve">　販売費及び一般管理費</t>
  </si>
  <si>
    <t>① 営業利益</t>
  </si>
  <si>
    <r>
      <t xml:space="preserve">  ② 人件費</t>
    </r>
    <r>
      <rPr>
        <charset val="128"/>
        <color theme="1"/>
        <family val="3"/>
        <sz val="10"/>
        <rFont val="BIZ UDゴシック"/>
      </rPr>
      <t xml:space="preserve"> </t>
    </r>
    <r>
      <rPr>
        <b/>
        <charset val="128"/>
        <color theme="1"/>
        <family val="3"/>
        <sz val="10"/>
        <rFont val="BIZ UDゴシック"/>
      </rPr>
      <t xml:space="preserve">　  （注１）</t>
    </r>
  </si>
  <si>
    <t xml:space="preserve">  ③ 減価償却費 </t>
  </si>
  <si>
    <t xml:space="preserve">　　（内訳）既存設備の減価償却費</t>
  </si>
  <si>
    <t xml:space="preserve">　　　　　　本補助金で導入する設備の減価償却費</t>
  </si>
  <si>
    <t>④付加価値額（①+②+③）</t>
  </si>
  <si>
    <t>付加価値額の年平均成長率（％）</t>
  </si>
  <si>
    <t>⑤労働者数のうち役員数（人）</t>
  </si>
  <si>
    <t xml:space="preserve">　</t>
  </si>
  <si>
    <t>⑥労働者数のうち常勤従業員数（人）　（注２）</t>
  </si>
  <si>
    <t>労働生産性(＝１人あたり付加価値額)（④÷(⑤＋⑥)）</t>
  </si>
  <si>
    <r>
      <t xml:space="preserve">労働生産性の目標値 </t>
    </r>
    <r>
      <rPr>
        <b/>
        <charset val="128"/>
        <color rgb="FF0070C0"/>
        <family val="3"/>
        <sz val="10"/>
        <rFont val="BIZ UDゴシック"/>
      </rPr>
      <t>（年平均成長率４％ずつ上げる場合）</t>
    </r>
  </si>
  <si>
    <t>労働生産性の年平均成長率（％）（注３）</t>
  </si>
  <si>
    <t>１人当たり給与支給総額の算定シート</t>
  </si>
  <si>
    <t xml:space="preserve">⑦全月分の給与等の支給を受けた従業員の給与支給総額
（注４）</t>
  </si>
  <si>
    <t>⑧全月分の給与等の支給を受けた従業員数（人）（注４）</t>
  </si>
  <si>
    <t>１人当たり給与支給総額</t>
  </si>
  <si>
    <t>（⑦÷⑧）</t>
  </si>
  <si>
    <t>従業員1人当たり給与支給総額の目標値</t>
  </si>
  <si>
    <t>【特例無し】3.5％</t>
  </si>
  <si>
    <t>【大幅な賃上げ特例】6.0％</t>
  </si>
  <si>
    <t xml:space="preserve">従業員１人当たり給与支給総額の年平均成長率（％）
（注３）</t>
  </si>
  <si>
    <t>（注１）人件費は、給与支給総額に加えて福利厚生費、法定福利費、退職金を含みます。具体的には以下の通りです。</t>
  </si>
  <si>
    <t xml:space="preserve">　　　　・売上原価に含まれる労務費（福利厚生費、退職金等を含んだもの。）</t>
  </si>
  <si>
    <t xml:space="preserve">　　　　・一般管理費に含まれる役員給与、従業員給与、賞与及び賞与引当金繰入れ、福利厚生
費、退職金及び退職給与引当金繰入れ</t>
  </si>
  <si>
    <t>（注２）常勤従業員数には、パート、アルバイト、契約社員、非正規社員、出向者等も含まれます。直近の決算書に基づいて算出します。</t>
  </si>
  <si>
    <t xml:space="preserve">　　　　次の人は含まれません。</t>
  </si>
  <si>
    <t xml:space="preserve">　　　　日々雇い入れられる者、2か月以内の期間を定めて使用される者、季節的業務に4か月以内の期間を定めて使用される者、試みの使用期間中の者</t>
  </si>
  <si>
    <t xml:space="preserve">　　　　なお、応募申請時に従業員数が 0名の場合、本補助金には応募できません 。</t>
  </si>
  <si>
    <t>（注３）３～５年の事業計画上の目標値となり、これを超える事業に取り組む必要があります。</t>
  </si>
  <si>
    <t xml:space="preserve">　　　　労働生産性：毎年4.0％以上の値</t>
  </si>
  <si>
    <t xml:space="preserve">　　　　１人当たり給与支給総額</t>
  </si>
  <si>
    <r>
      <t xml:space="preserve">　　　　【特例なし】日本銀行が定める「物価安定の目標」2.0％＋1.5％の値（＝</t>
    </r>
    <r>
      <rPr>
        <b/>
        <charset val="128"/>
        <color rgb="FFFF0000"/>
        <family val="3"/>
        <sz val="11"/>
        <rFont val="BIZ UDゴシック"/>
      </rPr>
      <t>3.5％</t>
    </r>
    <r>
      <rPr>
        <charset val="128"/>
        <color rgb="FFFF0000"/>
        <family val="3"/>
        <sz val="11"/>
        <rFont val="BIZ UDゴシック"/>
      </rPr>
      <t>）以上の自身でたてた最終年度の計画値）</t>
    </r>
  </si>
  <si>
    <r>
      <t xml:space="preserve">　　　　【大幅な賃上げ特例】日本銀行が定める「物価安定の目標」2.0％＋1.5％の値（3.5％）＋2.5％（＝合計</t>
    </r>
    <r>
      <rPr>
        <b/>
        <charset val="128"/>
        <color rgb="FFFF0000"/>
        <family val="3"/>
        <sz val="11"/>
        <rFont val="BIZ UDゴシック"/>
      </rPr>
      <t>6.0％</t>
    </r>
    <r>
      <rPr>
        <charset val="128"/>
        <color rgb="FFFF0000"/>
        <family val="3"/>
        <sz val="11"/>
        <rFont val="BIZ UDゴシック"/>
      </rPr>
      <t>）以上の自身でたてた最終年度の計画値）</t>
    </r>
  </si>
  <si>
    <t>（注４）対象となる従業員は、基準年度及びその算出対象となる各事業年度において、全月分の給与等の支給を受けた従業員とします。（注２より少ない場合があります）</t>
  </si>
  <si>
    <t xml:space="preserve">　　　　中途採用や退職等で全月分の給与等の支給を受けていない従業員については、全月分の給与等の支給を受けていない事業年度に限り、算出の対象から除く必要があります。</t>
  </si>
  <si>
    <t xml:space="preserve">　　　　算定対象となる給与等は、給料、賃金、賞与、各種手当（残業手当、休日出勤手当、職務手当、地域手当、家族（扶養）手当、住宅手当）等、給与所得として課税対象となる経費を指します。</t>
  </si>
  <si>
    <t xml:space="preserve">　　　　福利厚生費、法定福利費や退職金は除きます。</t>
  </si>
  <si>
    <t xml:space="preserve">　　　　当該事業年度において、産前・産後休業、育児休業、介護休業など事業者の福利厚生等により時短勤務を行っている従業員は、算定対象から除くことができます。 </t>
  </si>
  <si>
    <t xml:space="preserve">　　　　なお、基準年度及び算出対象となる各事業年度において、「対象となる従業員」が0名の場合、本事業には応募できません。</t>
  </si>
  <si>
    <t>(参考)</t>
  </si>
  <si>
    <t>基準年</t>
  </si>
  <si>
    <t>増加率</t>
  </si>
  <si>
    <t>１年目</t>
  </si>
  <si>
    <t>２年目</t>
  </si>
  <si>
    <t>３年目</t>
  </si>
  <si>
    <t>４年目</t>
  </si>
  <si>
    <t>５年目</t>
  </si>
  <si>
    <t>目標値</t>
  </si>
  <si>
    <t>年平均成長率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</si>
</sst>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0.00_ "/>
    <numFmt numFmtId="165" formatCode="#,##0.00_ "/>
    <numFmt numFmtId="166" formatCode="0.00_);[Red](0.00)"/>
    <numFmt numFmtId="167" formatCode="0.0000_ "/>
    <numFmt numFmtId="168" formatCode="0.0_ "/>
    <numFmt numFmtId="169" formatCode="#,##0.0_ "/>
    <numFmt numFmtId="170" formatCode="#,##0_ "/>
    <numFmt numFmtId="171" formatCode="&quot;¥&quot;#,##0_);(&quot;¥&quot;#,##0)"/>
    <numFmt numFmtId="172" formatCode="0_ ;[Red]-0 "/>
    <numFmt numFmtId="173" formatCode="&quot;¥&quot;#,##0_);[Red](&quot;¥&quot;#,##0)"/>
    <numFmt numFmtId="174" formatCode="0&quot;人&quot;"/>
    <numFmt numFmtId="175" formatCode="&quot;¥&quot;#,##0.00_);(&quot;¥&quot;#,##0.00)"/>
    <numFmt numFmtId="176" formatCode="[$¥-411]#,##0_);[Red]([$¥-411]#,##0)"/>
    <numFmt numFmtId="177" formatCode="0.000%"/>
    <numFmt numFmtId="178" formatCode="#,##0.0"/>
    <numFmt numFmtId="179" formatCode="_(&quot;¥&quot;* #,##0_);_(&quot;¥&quot;* (#,##0);_(&quot;¥&quot;* &quot;-&quot;_);_(@_)"/>
  </numFmts>
  <fonts count="64" x14ac:knownFonts="1">
    <font>
      <color theme="1"/>
      <family val="2"/>
      <scheme val="minor"/>
      <sz val="11"/>
      <name val="Calibri"/>
    </font>
    <font>
      <charset val="128"/>
      <color theme="1"/>
      <family val="3"/>
      <scheme val="minor"/>
      <sz val="11"/>
      <name val="游ゴシック"/>
    </font>
    <font>
      <b/>
      <charset val="128"/>
      <color theme="1"/>
      <family val="3"/>
      <sz val="11"/>
      <name val="BIZ UDPゴシック"/>
    </font>
    <font>
      <charset val="128"/>
      <color theme="1"/>
      <family val="3"/>
      <sz val="11"/>
      <name val="BIZ UDPゴシック"/>
    </font>
    <font>
      <b/>
      <charset val="128"/>
      <color theme="1"/>
      <family val="3"/>
      <scheme val="minor"/>
      <sz val="12"/>
      <name val="游ゴシック"/>
    </font>
    <font>
      <b/>
      <charset val="128"/>
      <color theme="1"/>
      <family val="3"/>
      <sz val="12"/>
      <name val="BIZ UDPゴシック"/>
    </font>
    <font>
      <b/>
      <charset val="128"/>
      <color theme="1"/>
      <family val="3"/>
      <scheme val="minor"/>
      <sz val="11"/>
      <name val="游ゴシック"/>
    </font>
    <font>
      <charset val="128"/>
      <color theme="1"/>
      <family val="3"/>
      <sz val="12"/>
      <name val="BIZ UDPゴシック"/>
    </font>
    <font>
      <b/>
      <charset val="128"/>
      <color rgb="FF0070C0"/>
      <family val="3"/>
      <scheme val="minor"/>
      <sz val="12"/>
      <name val="游ゴシック"/>
    </font>
    <font>
      <b/>
      <charset val="128"/>
      <color rgb="FF000000"/>
      <family val="3"/>
      <sz val="12"/>
      <name val="BIZ UDPゴシック"/>
    </font>
    <font>
      <b/>
      <charset val="128"/>
      <color rgb="FF000000"/>
      <family val="3"/>
      <scheme val="minor"/>
      <sz val="12"/>
      <name val="游ゴシック"/>
    </font>
    <font>
      <charset val="128"/>
      <color rgb="FF0070C0"/>
      <family val="3"/>
      <sz val="12"/>
      <name val="BIZ UDPゴシック"/>
    </font>
    <font>
      <charset val="128"/>
      <color rgb="FF000000"/>
      <family val="3"/>
      <sz val="12"/>
      <name val="BIZ UDPゴシック"/>
    </font>
    <font>
      <charset val="128"/>
      <color theme="1"/>
      <family val="2"/>
      <scheme val="minor"/>
      <sz val="11"/>
      <name val="游ゴシック"/>
    </font>
    <font>
      <b/>
      <charset val="128"/>
      <color theme="0"/>
      <family val="3"/>
      <scheme val="minor"/>
      <sz val="11"/>
      <name val="游ゴシック"/>
    </font>
    <font>
      <b/>
      <charset val="128"/>
      <color theme="1"/>
      <family val="3"/>
      <scheme val="minor"/>
      <sz val="10"/>
      <name val="游ゴシック"/>
    </font>
    <font>
      <b/>
      <charset val="128"/>
      <family val="3"/>
      <scheme val="minor"/>
      <sz val="11"/>
      <name val="游ゴシック"/>
    </font>
    <font>
      <b/>
      <charset val="128"/>
      <color rgb="FFC00000"/>
      <family val="3"/>
      <scheme val="minor"/>
      <sz val="11"/>
      <name val="游ゴシック"/>
    </font>
    <font>
      <charset val="128"/>
      <color theme="1"/>
      <family val="2"/>
      <scheme val="minor"/>
      <sz val="10"/>
      <name val="游ゴシック"/>
    </font>
    <font>
      <charset val="128"/>
      <color theme="1"/>
      <family val="3"/>
      <scheme val="minor"/>
      <sz val="9"/>
      <name val="游ゴシック"/>
    </font>
    <font>
      <b/>
      <charset val="128"/>
      <color theme="1"/>
      <family val="3"/>
      <scheme val="minor"/>
      <sz val="9"/>
      <name val="游ゴシック"/>
    </font>
    <font>
      <charset val="128"/>
      <family val="3"/>
      <scheme val="minor"/>
      <sz val="9"/>
      <name val="游ゴシック"/>
    </font>
    <font>
      <charset val="128"/>
      <color theme="1"/>
      <family val="2"/>
      <scheme val="minor"/>
      <sz val="9"/>
      <name val="游ゴシック"/>
    </font>
    <font>
      <b/>
      <charset val="128"/>
      <color rgb="FFC00000"/>
      <family val="3"/>
      <scheme val="minor"/>
      <sz val="9"/>
      <name val="游ゴシック"/>
    </font>
    <font>
      <charset val="128"/>
      <color rgb="FFC00000"/>
      <family val="3"/>
      <scheme val="minor"/>
      <sz val="9"/>
      <name val="游ゴシック"/>
    </font>
    <font>
      <charset val="128"/>
      <color theme="1"/>
      <family val="3"/>
      <scheme val="minor"/>
      <sz val="10"/>
      <name val="游ゴシック"/>
    </font>
    <font>
      <charset val="128"/>
      <family val="3"/>
      <scheme val="minor"/>
      <sz val="10"/>
      <name val="游ゴシック"/>
    </font>
    <font>
      <b/>
      <charset val="128"/>
      <family val="3"/>
      <scheme val="minor"/>
      <sz val="9"/>
      <name val="游ゴシック"/>
    </font>
    <font>
      <charset val="128"/>
      <family val="2"/>
      <scheme val="minor"/>
      <sz val="11"/>
      <name val="游ゴシック"/>
    </font>
    <font>
      <charset val="128"/>
      <family val="3"/>
      <scheme val="minor"/>
      <sz val="11"/>
      <name val="游ゴシック"/>
    </font>
    <font>
      <charset val="128"/>
      <color rgb="FFC00000"/>
      <family val="3"/>
      <scheme val="minor"/>
      <sz val="11"/>
      <name val="游ゴシック"/>
    </font>
    <font>
      <color theme="1"/>
      <family val="2"/>
      <sz val="11"/>
      <name val="Segoe UI Symbol"/>
    </font>
    <font>
      <b/>
      <charset val="128"/>
      <color theme="1" tint="0.3499862666707358"/>
      <family val="3"/>
      <scheme val="minor"/>
      <sz val="9"/>
      <name val="游ゴシック"/>
    </font>
    <font>
      <b/>
      <charset val="128"/>
      <color theme="1" tint="0.3499862666707358"/>
      <family val="3"/>
      <scheme val="minor"/>
      <sz val="11"/>
      <name val="游ゴシック"/>
    </font>
    <font>
      <b/>
      <charset val="128"/>
      <color theme="0" tint="-0.499984740745262"/>
      <family val="3"/>
      <scheme val="minor"/>
      <sz val="9"/>
      <name val="游ゴシック"/>
    </font>
    <font>
      <b/>
      <charset val="128"/>
      <color theme="1" tint="0.249977111117893"/>
      <family val="3"/>
      <scheme val="minor"/>
      <sz val="9"/>
      <name val="游ゴシック"/>
    </font>
    <font>
      <b/>
      <charset val="128"/>
      <color theme="1" tint="0.249977111117893"/>
      <family val="3"/>
      <scheme val="minor"/>
      <sz val="11"/>
      <name val="游ゴシック"/>
    </font>
    <font>
      <charset val="128"/>
      <color rgb="FFC00000"/>
      <family val="2"/>
      <scheme val="minor"/>
      <sz val="9"/>
      <name val="游ゴシック"/>
    </font>
    <font>
      <charset val="128"/>
      <color rgb="FFC00000"/>
      <family val="2"/>
      <scheme val="minor"/>
      <sz val="11"/>
      <name val="游ゴシック"/>
    </font>
    <font>
      <charset val="128"/>
      <color rgb="FF0070C0"/>
      <family val="2"/>
      <scheme val="minor"/>
      <sz val="11"/>
      <name val="游ゴシック"/>
    </font>
    <font>
      <charset val="128"/>
      <color theme="1"/>
      <family val="3"/>
      <sz val="11"/>
      <name val="BIZ UDゴシック"/>
    </font>
    <font>
      <b/>
      <charset val="128"/>
      <color theme="1"/>
      <family val="3"/>
      <sz val="14"/>
      <name val="BIZ UDゴシック"/>
    </font>
    <font>
      <b/>
      <charset val="128"/>
      <color theme="1"/>
      <family val="3"/>
      <sz val="12"/>
      <name val="BIZ UDゴシック"/>
    </font>
    <font>
      <charset val="128"/>
      <color theme="1"/>
      <family val="3"/>
      <sz val="12"/>
      <name val="BIZ UDゴシック"/>
    </font>
    <font>
      <b/>
      <charset val="128"/>
      <color rgb="FF0070C0"/>
      <family val="3"/>
      <sz val="12"/>
      <name val="BIZ UDゴシック"/>
    </font>
    <font>
      <b/>
      <charset val="128"/>
      <family val="3"/>
      <sz val="12"/>
      <name val="BIZ UDゴシック"/>
    </font>
    <font>
      <b/>
      <charset val="128"/>
      <color rgb="FFFF0000"/>
      <family val="3"/>
      <sz val="12"/>
      <name val="BIZ UDゴシック"/>
    </font>
    <font>
      <charset val="128"/>
      <color rgb="FF00B050"/>
      <family val="3"/>
      <sz val="11"/>
      <name val="BIZ UDゴシック"/>
    </font>
    <font>
      <charset val="128"/>
      <color rgb="FF0070C0"/>
      <family val="3"/>
      <sz val="11"/>
      <name val="BIZ UDゴシック"/>
    </font>
    <font>
      <charset val="128"/>
      <color theme="1"/>
      <family val="3"/>
      <sz val="10"/>
      <name val="BIZ UDゴシック"/>
    </font>
    <font>
      <charset val="128"/>
      <color rgb="FF000000"/>
      <family val="3"/>
      <sz val="11"/>
      <name val="BIZ UDゴシック"/>
    </font>
    <font>
      <charset val="128"/>
      <color rgb="FF000000"/>
      <family val="3"/>
      <sz val="9"/>
      <name val="BIZ UDゴシック"/>
    </font>
    <font>
      <b/>
      <charset val="128"/>
      <color theme="1"/>
      <family val="3"/>
      <sz val="9"/>
      <name val="BIZ UDゴシック"/>
    </font>
    <font>
      <charset val="128"/>
      <color theme="1"/>
      <family val="3"/>
      <sz val="8"/>
      <name val="BIZ UDゴシック"/>
    </font>
    <font>
      <b/>
      <charset val="128"/>
      <color theme="1"/>
      <family val="3"/>
      <sz val="10"/>
      <name val="BIZ UDゴシック"/>
    </font>
    <font>
      <charset val="128"/>
      <family val="3"/>
      <sz val="11"/>
      <name val="BIZ UDゴシック"/>
    </font>
    <font>
      <b/>
      <charset val="128"/>
      <color rgb="FF0070C0"/>
      <family val="3"/>
      <sz val="10"/>
      <name val="BIZ UDゴシック"/>
    </font>
    <font>
      <b/>
      <charset val="128"/>
      <color rgb="FF0070C0"/>
      <family val="3"/>
      <sz val="11"/>
      <name val="BIZ UDゴシック"/>
    </font>
    <font>
      <b/>
      <charset val="128"/>
      <family val="3"/>
      <sz val="10"/>
      <name val="BIZ UDゴシック"/>
    </font>
    <font>
      <color rgb="FF00B050"/>
      <family val="3"/>
      <sz val="11"/>
      <name val="BIZ UDゴシック"/>
    </font>
    <font>
      <u/>
      <charset val="128"/>
      <color theme="10"/>
      <family val="2"/>
      <scheme val="minor"/>
      <sz val="11"/>
      <name val="游ゴシック"/>
    </font>
    <font>
      <charset val="128"/>
      <family val="3"/>
      <sz val="10"/>
      <name val="BIZ UDゴシック"/>
    </font>
    <font>
      <charset val="128"/>
      <color rgb="FFFF0000"/>
      <family val="3"/>
      <sz val="11"/>
      <name val="BIZ UDゴシック"/>
    </font>
    <font>
      <b/>
      <color theme="1"/>
      <family val="1"/>
      <sz val="11"/>
      <name val="ＭＳ 明朝"/>
    </font>
  </fonts>
  <fills count="19">
    <fill>
      <patternFill patternType="none"/>
    </fill>
    <fill>
      <patternFill patternType="gray125"/>
    </fill>
    <fill>
      <patternFill patternType="solid">
        <fgColor theme="5" tint="0.7999816888943144"/>
        <bgColor indexed="64"/>
      </patternFill>
    </fill>
    <fill>
      <patternFill patternType="solid">
        <fgColor theme="0" tint="-0.0499893185216834"/>
        <bgColor indexed="64"/>
      </patternFill>
    </fill>
    <fill>
      <patternFill patternType="solid">
        <fgColor theme="3"/>
        <bgColor indexed="64"/>
      </patternFill>
    </fill>
    <fill>
      <patternFill patternType="solid">
        <fgColor theme="6" tint="0.7999816888943144"/>
        <bgColor indexed="64"/>
      </patternFill>
    </fill>
    <fill>
      <patternFill patternType="solid">
        <fgColor theme="4" tint="0.7999816888943144"/>
        <bgColor indexed="64"/>
      </patternFill>
    </fill>
    <fill>
      <patternFill patternType="solid">
        <fgColor rgb="FFFCE4D6"/>
        <bgColor indexed="64"/>
      </patternFill>
    </fill>
    <fill>
      <patternFill patternType="solid">
        <fgColor theme="6" tint="0.5999938962981048"/>
        <bgColor indexed="64"/>
      </patternFill>
    </fill>
    <fill>
      <patternFill patternType="solid">
        <fgColor theme="4" tint="0.5999938962981048"/>
        <bgColor indexed="64"/>
      </patternFill>
    </fill>
    <fill>
      <patternFill patternType="solid">
        <fgColor theme="0" tint="-0.1499984740745262"/>
        <bgColor indexed="64"/>
      </patternFill>
    </fill>
    <fill>
      <patternFill patternType="solid">
        <fgColor theme="0"/>
        <bgColor indexed="64"/>
      </patternFill>
    </fill>
    <fill>
      <patternFill patternType="solid">
        <fgColor rgb="FFFFFAF5"/>
        <bgColor indexed="64"/>
      </patternFill>
    </fill>
    <fill>
      <patternFill patternType="solid">
        <fgColor theme="9" tint="0.7999816888943144"/>
        <bgColor indexed="64"/>
      </patternFill>
    </fill>
    <fill>
      <patternFill patternType="solid">
        <fgColor rgb="FF92D05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3" tint="0.8999908444471572"/>
        <bgColor indexed="64"/>
      </patternFill>
    </fill>
    <fill>
      <patternFill patternType="solid">
        <fgColor theme="1" tint="0.499984740745262"/>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style="medium">
        <color rgb="FFC00000"/>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medium">
        <color theme="1"/>
      </bottom>
      <diagonal/>
    </border>
    <border>
      <left style="hair">
        <color indexed="64"/>
      </left>
      <right style="thin">
        <color indexed="64"/>
      </right>
      <top style="thin">
        <color indexed="64"/>
      </top>
      <bottom style="medium">
        <color theme="1"/>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theme="1"/>
      </left>
      <right style="hair">
        <color theme="1"/>
      </right>
      <top style="medium">
        <color theme="1"/>
      </top>
      <bottom style="thin">
        <color indexed="64"/>
      </bottom>
      <diagonal/>
    </border>
    <border>
      <left style="hair">
        <color theme="1"/>
      </left>
      <right style="medium">
        <color theme="1"/>
      </right>
      <top style="medium">
        <color theme="1"/>
      </top>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theme="1"/>
      </top>
      <bottom style="thin">
        <color indexed="64"/>
      </bottom>
      <diagonal/>
    </border>
    <border>
      <left style="medium">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theme="1"/>
      </left>
      <right style="hair">
        <color theme="1"/>
      </right>
      <top style="thin">
        <color indexed="64"/>
      </top>
      <bottom style="thin">
        <color indexed="64"/>
      </bottom>
      <diagonal/>
    </border>
    <border>
      <left style="hair">
        <color theme="1"/>
      </left>
      <right style="medium">
        <color theme="1"/>
      </right>
      <top style="thin">
        <color indexed="64"/>
      </top>
      <bottom style="thin">
        <color indexed="64"/>
      </bottom>
      <diagonal/>
    </border>
    <border>
      <left style="medium">
        <color theme="1"/>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theme="1"/>
      </right>
      <top style="thin">
        <color indexed="64"/>
      </top>
      <bottom style="thin">
        <color indexed="64"/>
      </bottom>
      <diagonal/>
    </border>
    <border>
      <left style="hair">
        <color theme="1"/>
      </left>
      <right style="medium">
        <color indexed="64"/>
      </right>
      <top style="thin">
        <color indexed="64"/>
      </top>
      <bottom style="thin">
        <color indexed="64"/>
      </bottom>
      <diagonal/>
    </border>
    <border>
      <left style="medium">
        <color theme="1"/>
      </left>
      <right style="hair">
        <color theme="1"/>
      </right>
      <top style="thin">
        <color indexed="64"/>
      </top>
      <bottom style="medium">
        <color theme="1"/>
      </bottom>
      <diagonal/>
    </border>
    <border>
      <left style="hair">
        <color theme="1"/>
      </left>
      <right style="medium">
        <color theme="1"/>
      </right>
      <top style="thin">
        <color indexed="64"/>
      </top>
      <bottom style="medium">
        <color theme="1"/>
      </bottom>
      <diagonal/>
    </border>
    <border>
      <left style="medium">
        <color theme="1"/>
      </left>
      <right style="hair">
        <color indexed="64"/>
      </right>
      <top style="thin">
        <color indexed="64"/>
      </top>
      <bottom style="medium">
        <color theme="1"/>
      </bottom>
      <diagonal/>
    </border>
    <border>
      <left style="hair">
        <color indexed="64"/>
      </left>
      <right/>
      <top style="thin">
        <color indexed="64"/>
      </top>
      <bottom style="medium">
        <color theme="1"/>
      </bottom>
      <diagonal/>
    </border>
    <border>
      <left style="medium">
        <color indexed="64"/>
      </left>
      <right style="hair">
        <color theme="1"/>
      </right>
      <top style="thin">
        <color indexed="64"/>
      </top>
      <bottom style="medium">
        <color indexed="64"/>
      </bottom>
      <diagonal/>
    </border>
    <border>
      <left style="hair">
        <color theme="1"/>
      </left>
      <right style="medium">
        <color indexed="64"/>
      </right>
      <top style="thin">
        <color indexed="64"/>
      </top>
      <bottom style="medium">
        <color indexed="64"/>
      </bottom>
      <diagonal/>
    </border>
    <border>
      <left/>
      <right style="medium">
        <color rgb="FFC00000"/>
      </right>
      <top/>
      <bottom/>
      <diagonal/>
    </border>
    <border>
      <left style="thin">
        <color indexed="64"/>
      </left>
      <right/>
      <top style="thin">
        <color indexed="64"/>
      </top>
      <bottom/>
      <diagonal/>
    </border>
    <border>
      <left/>
      <right/>
      <top style="thin">
        <color indexed="64"/>
      </top>
      <bottom/>
      <diagonal/>
    </border>
    <border>
      <left/>
      <right style="dotted">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dotted">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diagonalUp="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s>
  <cellStyleXfs count="1">
    <xf numFmtId="0" fontId="0" fillId="0" borderId="0"/>
  </cellStyleXfs>
  <cellXfs count="370">
    <xf numFmtId="0" fontId="0" fillId="0" borderId="0" xfId="0"/>
    <xf numFmtId="0" fontId="1" fillId="0" borderId="0" xfId="0" applyFont="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2" fillId="0" borderId="0" xfId="0" applyFont="1" applyAlignment="1">
      <alignment vertical="center"/>
    </xf>
    <xf numFmtId="0" fontId="3" fillId="0" borderId="0" xfId="0" applyFont="1" applyAlignment="1">
      <alignment vertical="center"/>
    </xf>
    <xf numFmtId="164" fontId="4" fillId="0" borderId="1" xfId="0" applyNumberFormat="1"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0" borderId="0" xfId="0" applyFont="1" applyAlignment="1">
      <alignment horizontal="center" vertical="center"/>
    </xf>
    <xf numFmtId="0" fontId="2" fillId="0" borderId="4" xfId="0" applyFont="1" applyBorder="1" applyAlignment="1">
      <alignment vertical="center"/>
    </xf>
    <xf numFmtId="0" fontId="3" fillId="0" borderId="4" xfId="0" applyFont="1" applyBorder="1" applyAlignment="1">
      <alignment vertical="center"/>
    </xf>
    <xf numFmtId="164" fontId="4" fillId="0" borderId="1" xfId="0" applyNumberFormat="1" applyFont="1" applyBorder="1" applyAlignment="1">
      <alignment horizontal="center" vertical="center"/>
    </xf>
    <xf numFmtId="164" fontId="4" fillId="0" borderId="3" xfId="0" applyNumberFormat="1" applyFont="1" applyBorder="1" applyAlignment="1">
      <alignment horizontal="center" vertical="center"/>
    </xf>
    <xf numFmtId="164" fontId="5" fillId="0" borderId="5" xfId="0" applyNumberFormat="1" applyFont="1" applyBorder="1" applyAlignment="1">
      <alignment horizontal="center" vertical="center"/>
    </xf>
    <xf numFmtId="0" fontId="2" fillId="0" borderId="0" xfId="0" applyFont="1" applyAlignment="1">
      <alignment horizontal="left" vertical="center"/>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xf>
    <xf numFmtId="0" fontId="6" fillId="3" borderId="7" xfId="0" applyFont="1" applyFill="1" applyBorder="1" applyAlignment="1">
      <alignment vertical="center"/>
    </xf>
    <xf numFmtId="0" fontId="6" fillId="3" borderId="8" xfId="0" applyFont="1" applyFill="1" applyBorder="1" applyAlignment="1">
      <alignment vertical="center"/>
    </xf>
    <xf numFmtId="0" fontId="6" fillId="3" borderId="5" xfId="0" applyFont="1" applyFill="1" applyBorder="1" applyAlignment="1">
      <alignment horizontal="center" vertical="center"/>
    </xf>
    <xf numFmtId="0" fontId="6" fillId="3" borderId="0" xfId="0" applyFont="1" applyFill="1" applyAlignment="1">
      <alignment horizontal="center" vertical="center"/>
    </xf>
    <xf numFmtId="0" fontId="6" fillId="3" borderId="0" xfId="0" applyFont="1" applyFill="1" applyAlignment="1">
      <alignment vertical="center"/>
    </xf>
    <xf numFmtId="0" fontId="6" fillId="3" borderId="9" xfId="0" applyFont="1" applyFill="1" applyBorder="1" applyAlignment="1">
      <alignment vertical="center"/>
    </xf>
    <xf numFmtId="0" fontId="6" fillId="3" borderId="5" xfId="0" applyFont="1" applyFill="1" applyBorder="1" applyAlignment="1">
      <alignment vertical="center"/>
    </xf>
    <xf numFmtId="0" fontId="6" fillId="3" borderId="10" xfId="0" applyFont="1" applyFill="1" applyBorder="1" applyAlignment="1">
      <alignment vertical="center"/>
    </xf>
    <xf numFmtId="0" fontId="6" fillId="3" borderId="4" xfId="0" applyFont="1" applyFill="1" applyBorder="1" applyAlignment="1">
      <alignment vertical="center"/>
    </xf>
    <xf numFmtId="0" fontId="6" fillId="3" borderId="11" xfId="0" applyFont="1" applyFill="1" applyBorder="1" applyAlignment="1">
      <alignment vertical="center"/>
    </xf>
    <xf numFmtId="0" fontId="7" fillId="0" borderId="0" xfId="0" applyFont="1" applyAlignment="1">
      <alignment vertical="center"/>
    </xf>
    <xf numFmtId="0" fontId="8" fillId="0" borderId="1"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9" fillId="0" borderId="0" xfId="0" applyFont="1" applyAlignment="1">
      <alignment horizontal="left" vertical="center"/>
    </xf>
    <xf numFmtId="165" fontId="10" fillId="0" borderId="0" xfId="0" applyNumberFormat="1" applyFont="1" applyAlignment="1">
      <alignment horizontal="center" vertical="center"/>
    </xf>
    <xf numFmtId="165" fontId="4" fillId="0" borderId="0" xfId="0" applyNumberFormat="1" applyFont="1" applyAlignment="1">
      <alignment horizontal="center" vertical="center"/>
    </xf>
    <xf numFmtId="0" fontId="5" fillId="0" borderId="0" xfId="0" applyFont="1" applyAlignment="1">
      <alignment horizontal="left" vertical="center"/>
    </xf>
    <xf numFmtId="0" fontId="7" fillId="0" borderId="0" xfId="0" applyFont="1" applyAlignment="1">
      <alignment horizontal="right" vertical="center"/>
    </xf>
    <xf numFmtId="166" fontId="11" fillId="0" borderId="12" xfId="0" applyNumberFormat="1" applyFont="1" applyBorder="1" applyAlignment="1" applyProtection="1">
      <alignment vertical="center"/>
      <protection locked="0"/>
    </xf>
    <xf numFmtId="0" fontId="11" fillId="0" borderId="6" xfId="0" applyFont="1" applyBorder="1" applyAlignment="1" applyProtection="1">
      <alignment horizontal="left" vertical="top" wrapText="1"/>
      <protection locked="0"/>
    </xf>
    <xf numFmtId="0" fontId="7" fillId="0" borderId="7" xfId="0" applyFont="1" applyBorder="1" applyAlignment="1" applyProtection="1">
      <alignment horizontal="left" vertical="top" wrapText="1"/>
      <protection locked="0"/>
    </xf>
    <xf numFmtId="0" fontId="7" fillId="0" borderId="8" xfId="0" applyFont="1" applyBorder="1" applyAlignment="1" applyProtection="1">
      <alignment horizontal="left" vertical="top" wrapText="1"/>
      <protection locked="0"/>
    </xf>
    <xf numFmtId="0" fontId="7" fillId="0" borderId="5"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9" xfId="0" applyFont="1" applyBorder="1" applyAlignment="1" applyProtection="1">
      <alignment horizontal="left" vertical="top" wrapText="1"/>
      <protection locked="0"/>
    </xf>
    <xf numFmtId="0" fontId="7" fillId="0" borderId="10"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11" xfId="0" applyFont="1" applyBorder="1" applyAlignment="1" applyProtection="1">
      <alignment horizontal="left" vertical="top" wrapText="1"/>
      <protection locked="0"/>
    </xf>
    <xf numFmtId="0" fontId="7" fillId="0" borderId="0" xfId="0" applyFont="1" applyAlignment="1">
      <alignment horizontal="center" vertical="center"/>
    </xf>
    <xf numFmtId="0" fontId="1" fillId="0" borderId="0" xfId="0" applyFont="1" applyAlignment="1">
      <alignment horizontal="left" vertical="center"/>
    </xf>
    <xf numFmtId="165" fontId="10" fillId="0" borderId="1" xfId="0" applyNumberFormat="1" applyFont="1" applyBorder="1" applyAlignment="1">
      <alignment horizontal="center" vertical="center"/>
    </xf>
    <xf numFmtId="165" fontId="4" fillId="0" borderId="3" xfId="0" applyNumberFormat="1" applyFont="1" applyBorder="1" applyAlignment="1">
      <alignment horizontal="center" vertical="center"/>
    </xf>
    <xf numFmtId="0" fontId="12" fillId="0" borderId="0" xfId="0" applyFont="1" applyAlignment="1">
      <alignment vertical="center" wrapText="1"/>
    </xf>
    <xf numFmtId="165" fontId="12" fillId="0" borderId="0" xfId="0" applyNumberFormat="1" applyFont="1" applyAlignment="1">
      <alignment horizontal="left" vertical="center"/>
    </xf>
    <xf numFmtId="165" fontId="5" fillId="0" borderId="0" xfId="0" applyNumberFormat="1" applyFont="1" applyAlignment="1">
      <alignment horizontal="center" vertical="center"/>
    </xf>
    <xf numFmtId="0" fontId="13" fillId="4" borderId="0" xfId="0" applyFont="1" applyFill="1" applyAlignment="1">
      <alignment vertical="center"/>
    </xf>
    <xf numFmtId="0" fontId="14" fillId="4" borderId="0" xfId="0" applyFont="1" applyFill="1" applyAlignment="1">
      <alignment vertical="center"/>
    </xf>
    <xf numFmtId="167" fontId="13" fillId="0" borderId="0" xfId="0" applyNumberFormat="1" applyFont="1" applyAlignment="1">
      <alignment vertical="center"/>
    </xf>
    <xf numFmtId="0" fontId="13" fillId="0" borderId="0" xfId="0" applyFont="1" applyAlignment="1">
      <alignment horizontal="right" vertical="center"/>
    </xf>
    <xf numFmtId="168" fontId="15" fillId="0" borderId="0" xfId="0" applyNumberFormat="1" applyFont="1" applyAlignment="1">
      <alignment horizontal="right" vertical="center" wrapText="1"/>
    </xf>
    <xf numFmtId="168" fontId="6" fillId="5" borderId="13" xfId="0" applyNumberFormat="1" applyFont="1" applyFill="1" applyBorder="1" applyAlignment="1">
      <alignment vertical="center"/>
    </xf>
    <xf numFmtId="168" fontId="6" fillId="0" borderId="0" xfId="0" applyNumberFormat="1" applyFont="1" applyAlignment="1">
      <alignment vertical="center"/>
    </xf>
    <xf numFmtId="168" fontId="6" fillId="6" borderId="13" xfId="0" applyNumberFormat="1" applyFont="1" applyFill="1" applyBorder="1" applyAlignment="1">
      <alignment vertical="center"/>
    </xf>
    <xf numFmtId="0" fontId="4" fillId="0" borderId="0" xfId="0" applyFont="1" applyAlignment="1">
      <alignment horizontal="right" vertical="center"/>
    </xf>
    <xf numFmtId="164" fontId="4" fillId="7" borderId="14" xfId="0" applyNumberFormat="1" applyFont="1" applyFill="1" applyBorder="1" applyAlignment="1">
      <alignment vertical="center"/>
    </xf>
    <xf numFmtId="0" fontId="6" fillId="0" borderId="0" xfId="0" applyFont="1" applyAlignment="1">
      <alignment vertical="center"/>
    </xf>
    <xf numFmtId="0" fontId="16" fillId="8" borderId="0" xfId="0" applyFont="1" applyFill="1" applyAlignment="1">
      <alignment vertical="center"/>
    </xf>
    <xf numFmtId="0" fontId="13" fillId="8" borderId="0" xfId="0" applyFont="1" applyFill="1" applyAlignment="1">
      <alignment vertical="center"/>
    </xf>
    <xf numFmtId="0" fontId="17" fillId="0" borderId="0" xfId="0" applyFont="1" applyAlignment="1">
      <alignment vertical="center"/>
    </xf>
    <xf numFmtId="0" fontId="6" fillId="9" borderId="0" xfId="0" applyFont="1" applyFill="1" applyAlignment="1">
      <alignment vertical="center"/>
    </xf>
    <xf numFmtId="0" fontId="13" fillId="9" borderId="0" xfId="0" applyFont="1" applyFill="1" applyAlignment="1">
      <alignment vertical="center"/>
    </xf>
    <xf numFmtId="0" fontId="18"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horizontal="right" vertical="center"/>
    </xf>
    <xf numFmtId="168" fontId="1" fillId="0" borderId="15" xfId="0" applyNumberFormat="1" applyFont="1" applyBorder="1" applyAlignment="1">
      <alignment vertical="center"/>
    </xf>
    <xf numFmtId="164" fontId="1" fillId="0" borderId="0" xfId="0" applyNumberFormat="1" applyFont="1" applyAlignment="1">
      <alignment vertical="center"/>
    </xf>
    <xf numFmtId="0" fontId="22" fillId="0" borderId="0" xfId="0" applyFont="1" applyAlignment="1">
      <alignment horizontal="right" vertical="center"/>
    </xf>
    <xf numFmtId="168" fontId="1" fillId="0" borderId="0" xfId="0" applyNumberFormat="1" applyFont="1" applyAlignment="1">
      <alignment vertical="center"/>
    </xf>
    <xf numFmtId="0" fontId="23" fillId="0" borderId="0" xfId="0" applyFont="1" applyAlignment="1">
      <alignment vertical="top"/>
    </xf>
    <xf numFmtId="0" fontId="13" fillId="0" borderId="0" xfId="0" applyFont="1" applyAlignment="1">
      <alignment vertical="top"/>
    </xf>
    <xf numFmtId="0" fontId="23" fillId="0" borderId="16" xfId="0" applyFont="1" applyBorder="1" applyAlignment="1">
      <alignment vertical="top"/>
    </xf>
    <xf numFmtId="0" fontId="24" fillId="0" borderId="16" xfId="0" applyFont="1" applyBorder="1" applyAlignment="1">
      <alignment vertical="top"/>
    </xf>
    <xf numFmtId="0" fontId="15" fillId="8" borderId="15" xfId="0" applyFont="1" applyFill="1" applyBorder="1" applyAlignment="1">
      <alignment vertical="center"/>
    </xf>
    <xf numFmtId="0" fontId="15" fillId="8" borderId="17" xfId="0" applyFont="1" applyFill="1" applyBorder="1" applyAlignment="1">
      <alignment vertical="center"/>
    </xf>
    <xf numFmtId="0" fontId="15" fillId="8" borderId="18" xfId="0" applyFont="1" applyFill="1" applyBorder="1" applyAlignment="1">
      <alignment vertical="center"/>
    </xf>
    <xf numFmtId="0" fontId="25" fillId="10" borderId="0" xfId="0" applyFont="1" applyFill="1" applyAlignment="1">
      <alignment vertical="center" wrapText="1"/>
    </xf>
    <xf numFmtId="0" fontId="26" fillId="10" borderId="0" xfId="0" applyFont="1" applyFill="1" applyAlignment="1">
      <alignment vertical="center" wrapText="1"/>
    </xf>
    <xf numFmtId="0" fontId="15" fillId="9" borderId="15" xfId="0" applyFont="1" applyFill="1" applyBorder="1" applyAlignment="1">
      <alignment vertical="center"/>
    </xf>
    <xf numFmtId="0" fontId="15" fillId="9" borderId="19" xfId="0" applyFont="1" applyFill="1" applyBorder="1" applyAlignment="1">
      <alignment vertical="center"/>
    </xf>
    <xf numFmtId="0" fontId="15" fillId="9" borderId="20" xfId="0" applyFont="1" applyFill="1" applyBorder="1" applyAlignment="1">
      <alignment vertical="center"/>
    </xf>
    <xf numFmtId="0" fontId="15" fillId="9" borderId="21" xfId="0" applyFont="1" applyFill="1" applyBorder="1" applyAlignment="1">
      <alignment horizontal="center" vertical="center"/>
    </xf>
    <xf numFmtId="0" fontId="27" fillId="8" borderId="22" xfId="0" applyFont="1" applyFill="1" applyBorder="1" applyAlignment="1">
      <alignment vertical="center" wrapText="1"/>
    </xf>
    <xf numFmtId="0" fontId="18" fillId="10" borderId="0" xfId="0" applyFont="1" applyFill="1" applyAlignment="1">
      <alignment vertical="center"/>
    </xf>
    <xf numFmtId="0" fontId="1" fillId="11" borderId="23" xfId="0" applyFont="1" applyFill="1" applyBorder="1" applyAlignment="1">
      <alignment vertical="center"/>
    </xf>
    <xf numFmtId="0" fontId="1" fillId="12" borderId="24" xfId="0" applyFont="1" applyFill="1" applyBorder="1" applyAlignment="1" applyProtection="1">
      <alignment vertical="center" shrinkToFit="1"/>
      <protection locked="0"/>
    </xf>
    <xf numFmtId="0" fontId="1" fillId="12" borderId="25" xfId="0" applyFont="1" applyFill="1" applyBorder="1" applyAlignment="1" applyProtection="1">
      <alignment vertical="center"/>
      <protection locked="0"/>
    </xf>
    <xf numFmtId="0" fontId="1" fillId="10" borderId="0" xfId="0" applyFont="1" applyFill="1" applyAlignment="1">
      <alignment horizontal="right" vertical="center"/>
    </xf>
    <xf numFmtId="0" fontId="25" fillId="10" borderId="0" xfId="0" applyFont="1" applyFill="1" applyAlignment="1">
      <alignment horizontal="right" vertical="center"/>
    </xf>
    <xf numFmtId="0" fontId="28" fillId="0" borderId="0" xfId="0" applyFont="1" applyAlignment="1">
      <alignment vertical="center"/>
    </xf>
    <xf numFmtId="0" fontId="13" fillId="11" borderId="26" xfId="0" applyFont="1" applyFill="1" applyBorder="1" applyAlignment="1">
      <alignment vertical="center"/>
    </xf>
    <xf numFmtId="0" fontId="13" fillId="12" borderId="27" xfId="0" applyFont="1" applyFill="1" applyBorder="1" applyAlignment="1" applyProtection="1">
      <alignment vertical="center" shrinkToFit="1"/>
      <protection locked="0"/>
    </xf>
    <xf numFmtId="0" fontId="13" fillId="12" borderId="28" xfId="0" applyFont="1" applyFill="1" applyBorder="1" applyAlignment="1" applyProtection="1">
      <alignment horizontal="right" vertical="center"/>
      <protection locked="0"/>
    </xf>
    <xf numFmtId="0" fontId="19" fillId="12" borderId="29" xfId="0" applyFont="1" applyFill="1" applyBorder="1" applyAlignment="1" applyProtection="1">
      <alignment horizontal="center" vertical="center"/>
      <protection locked="0"/>
    </xf>
    <xf numFmtId="0" fontId="13" fillId="10" borderId="30" xfId="0" applyFont="1" applyFill="1" applyBorder="1" applyAlignment="1" applyProtection="1">
      <alignment vertical="center"/>
      <protection locked="0"/>
    </xf>
    <xf numFmtId="0" fontId="13" fillId="10" borderId="0" xfId="0" applyFont="1" applyFill="1" applyAlignment="1">
      <alignment horizontal="right" vertical="center"/>
    </xf>
    <xf numFmtId="0" fontId="25" fillId="10" borderId="15" xfId="0" applyFont="1" applyFill="1" applyBorder="1" applyAlignment="1">
      <alignment vertical="center"/>
    </xf>
    <xf numFmtId="0" fontId="1" fillId="0" borderId="23" xfId="0" applyFont="1" applyBorder="1" applyAlignment="1">
      <alignment vertical="center"/>
    </xf>
    <xf numFmtId="0" fontId="1" fillId="12" borderId="31" xfId="0" applyFont="1" applyFill="1" applyBorder="1" applyAlignment="1" applyProtection="1">
      <alignment vertical="center" shrinkToFit="1"/>
      <protection locked="0"/>
    </xf>
    <xf numFmtId="0" fontId="1" fillId="12" borderId="32" xfId="0" applyFont="1" applyFill="1" applyBorder="1" applyAlignment="1" applyProtection="1">
      <alignment horizontal="right" vertical="center"/>
      <protection locked="0"/>
    </xf>
    <xf numFmtId="0" fontId="29" fillId="11" borderId="23" xfId="0" applyFont="1" applyFill="1" applyBorder="1" applyAlignment="1">
      <alignment vertical="center"/>
    </xf>
    <xf numFmtId="0" fontId="29" fillId="12" borderId="33" xfId="0" applyFont="1" applyFill="1" applyBorder="1" applyAlignment="1" applyProtection="1">
      <alignment vertical="center" shrinkToFit="1"/>
      <protection locked="0"/>
    </xf>
    <xf numFmtId="0" fontId="29" fillId="12" borderId="34" xfId="0" applyFont="1" applyFill="1" applyBorder="1" applyAlignment="1" applyProtection="1">
      <alignment horizontal="right" vertical="center"/>
      <protection locked="0"/>
    </xf>
    <xf numFmtId="0" fontId="21" fillId="12" borderId="35" xfId="0" applyFont="1" applyFill="1" applyBorder="1" applyAlignment="1" applyProtection="1">
      <alignment horizontal="center" vertical="center"/>
      <protection locked="0"/>
    </xf>
    <xf numFmtId="0" fontId="1" fillId="10" borderId="36" xfId="0" applyFont="1" applyFill="1" applyBorder="1" applyAlignment="1" applyProtection="1">
      <alignment vertical="center"/>
      <protection locked="0"/>
    </xf>
    <xf numFmtId="0" fontId="13" fillId="11" borderId="23" xfId="0" applyFont="1" applyFill="1" applyBorder="1" applyAlignment="1">
      <alignment vertical="center"/>
    </xf>
    <xf numFmtId="0" fontId="13" fillId="12" borderId="33" xfId="0" applyFont="1" applyFill="1" applyBorder="1" applyAlignment="1" applyProtection="1">
      <alignment vertical="center" shrinkToFit="1"/>
      <protection locked="0"/>
    </xf>
    <xf numFmtId="0" fontId="13" fillId="12" borderId="34" xfId="0" applyFont="1" applyFill="1" applyBorder="1" applyAlignment="1" applyProtection="1">
      <alignment horizontal="right" vertical="center"/>
      <protection locked="0"/>
    </xf>
    <xf numFmtId="0" fontId="19" fillId="12" borderId="35" xfId="0" applyFont="1" applyFill="1" applyBorder="1" applyAlignment="1" applyProtection="1">
      <alignment horizontal="center" vertical="center"/>
      <protection locked="0"/>
    </xf>
    <xf numFmtId="0" fontId="1" fillId="10" borderId="36" xfId="0" applyFont="1" applyFill="1" applyBorder="1" applyAlignment="1" applyProtection="1">
      <alignment horizontal="right" vertical="center"/>
      <protection locked="0"/>
    </xf>
    <xf numFmtId="0" fontId="29" fillId="12" borderId="31" xfId="0" applyFont="1" applyFill="1" applyBorder="1" applyAlignment="1" applyProtection="1">
      <alignment vertical="center" shrinkToFit="1"/>
      <protection locked="0"/>
    </xf>
    <xf numFmtId="0" fontId="29" fillId="12" borderId="32" xfId="0" applyFont="1" applyFill="1" applyBorder="1" applyAlignment="1" applyProtection="1">
      <alignment horizontal="right" vertical="center"/>
      <protection locked="0"/>
    </xf>
    <xf numFmtId="0" fontId="13" fillId="12" borderId="31" xfId="0" applyFont="1" applyFill="1" applyBorder="1" applyAlignment="1" applyProtection="1">
      <alignment vertical="center" shrinkToFit="1"/>
      <protection locked="0"/>
    </xf>
    <xf numFmtId="0" fontId="13" fillId="12" borderId="32" xfId="0" applyFont="1" applyFill="1" applyBorder="1" applyAlignment="1" applyProtection="1">
      <alignment horizontal="right" vertical="center"/>
      <protection locked="0"/>
    </xf>
    <xf numFmtId="0" fontId="13" fillId="12" borderId="37" xfId="0" applyFont="1" applyFill="1" applyBorder="1" applyAlignment="1" applyProtection="1">
      <alignment vertical="center" shrinkToFit="1"/>
      <protection locked="0"/>
    </xf>
    <xf numFmtId="0" fontId="13" fillId="12" borderId="38" xfId="0" applyFont="1" applyFill="1" applyBorder="1" applyAlignment="1" applyProtection="1">
      <alignment horizontal="right" vertical="center"/>
      <protection locked="0"/>
    </xf>
    <xf numFmtId="0" fontId="13" fillId="12" borderId="39" xfId="0" applyFont="1" applyFill="1" applyBorder="1" applyAlignment="1" applyProtection="1">
      <alignment vertical="center" shrinkToFit="1"/>
      <protection locked="0"/>
    </xf>
    <xf numFmtId="0" fontId="13" fillId="12" borderId="40" xfId="0" applyFont="1" applyFill="1" applyBorder="1" applyAlignment="1" applyProtection="1">
      <alignment horizontal="right" vertical="center"/>
      <protection locked="0"/>
    </xf>
    <xf numFmtId="0" fontId="19" fillId="12" borderId="41" xfId="0" applyFont="1" applyFill="1" applyBorder="1" applyAlignment="1" applyProtection="1">
      <alignment horizontal="center" vertical="center"/>
      <protection locked="0"/>
    </xf>
    <xf numFmtId="0" fontId="1" fillId="10" borderId="42" xfId="0" applyFont="1" applyFill="1" applyBorder="1" applyAlignment="1" applyProtection="1">
      <alignment vertical="center"/>
      <protection locked="0"/>
    </xf>
    <xf numFmtId="0" fontId="29" fillId="0" borderId="0" xfId="0" applyFont="1" applyAlignment="1">
      <alignment vertical="center"/>
    </xf>
    <xf numFmtId="0" fontId="30" fillId="0" borderId="0" xfId="0" applyFont="1" applyAlignment="1">
      <alignment vertical="center"/>
    </xf>
    <xf numFmtId="0" fontId="19" fillId="0" borderId="0" xfId="0" applyFont="1" applyAlignment="1">
      <alignment vertical="center" shrinkToFit="1"/>
    </xf>
    <xf numFmtId="0" fontId="6" fillId="0" borderId="0" xfId="0" applyFont="1" applyAlignment="1">
      <alignment horizontal="right" vertical="center"/>
    </xf>
    <xf numFmtId="0" fontId="6" fillId="0" borderId="43" xfId="0" applyFont="1" applyBorder="1" applyAlignment="1">
      <alignment horizontal="right" vertical="center"/>
    </xf>
    <xf numFmtId="164" fontId="4" fillId="0" borderId="0" xfId="0" applyNumberFormat="1" applyFont="1" applyAlignment="1">
      <alignment vertical="center"/>
    </xf>
    <xf numFmtId="0" fontId="27" fillId="8" borderId="0" xfId="0" applyFont="1" applyFill="1" applyAlignment="1">
      <alignment horizontal="right" vertical="center"/>
    </xf>
    <xf numFmtId="0" fontId="19" fillId="0" borderId="0" xfId="0" applyFont="1" applyAlignment="1">
      <alignment horizontal="right" vertical="center"/>
    </xf>
    <xf numFmtId="0" fontId="19" fillId="8" borderId="0" xfId="0" applyFont="1" applyFill="1" applyAlignment="1">
      <alignment horizontal="right" vertical="center"/>
    </xf>
    <xf numFmtId="168" fontId="16" fillId="8" borderId="0" xfId="0" applyNumberFormat="1" applyFont="1" applyFill="1" applyAlignment="1">
      <alignment horizontal="right" vertical="center"/>
    </xf>
    <xf numFmtId="0" fontId="20" fillId="8" borderId="0" xfId="0" applyFont="1" applyFill="1" applyAlignment="1">
      <alignment horizontal="right" vertical="center"/>
    </xf>
    <xf numFmtId="0" fontId="20" fillId="0" borderId="0" xfId="0" applyFont="1" applyAlignment="1">
      <alignment horizontal="right" vertical="center"/>
    </xf>
    <xf numFmtId="0" fontId="31" fillId="0" borderId="0" xfId="0" applyFont="1" applyAlignment="1">
      <alignment vertical="center"/>
    </xf>
    <xf numFmtId="0" fontId="16" fillId="0" borderId="0" xfId="0" applyFont="1" applyAlignment="1">
      <alignment vertical="center"/>
    </xf>
    <xf numFmtId="0" fontId="13" fillId="0" borderId="44" xfId="0" applyFont="1" applyBorder="1" applyAlignment="1">
      <alignment vertical="center"/>
    </xf>
    <xf numFmtId="0" fontId="13" fillId="0" borderId="45" xfId="0" applyFont="1" applyBorder="1" applyAlignment="1">
      <alignment vertical="center"/>
    </xf>
    <xf numFmtId="0" fontId="13" fillId="0" borderId="46" xfId="0" applyFont="1" applyBorder="1" applyAlignment="1">
      <alignment vertical="center"/>
    </xf>
    <xf numFmtId="0" fontId="13" fillId="0" borderId="47" xfId="0" applyFont="1" applyBorder="1" applyAlignment="1">
      <alignment vertical="center"/>
    </xf>
    <xf numFmtId="0" fontId="1" fillId="0" borderId="48" xfId="0" applyFont="1" applyBorder="1" applyAlignment="1">
      <alignment horizontal="center" vertical="center" shrinkToFit="1"/>
    </xf>
    <xf numFmtId="0" fontId="26" fillId="0" borderId="0" xfId="0" applyFont="1" applyAlignment="1">
      <alignment vertical="center"/>
    </xf>
    <xf numFmtId="0" fontId="26" fillId="0" borderId="49" xfId="0" applyFont="1" applyBorder="1" applyAlignment="1">
      <alignment vertical="center"/>
    </xf>
    <xf numFmtId="0" fontId="32" fillId="5" borderId="50" xfId="0" applyFont="1" applyFill="1" applyBorder="1" applyAlignment="1">
      <alignment horizontal="center" vertical="center" shrinkToFit="1"/>
    </xf>
    <xf numFmtId="0" fontId="1" fillId="0" borderId="51" xfId="0" applyFont="1" applyBorder="1" applyAlignment="1">
      <alignment horizontal="center" vertical="center" shrinkToFit="1"/>
    </xf>
    <xf numFmtId="0" fontId="33" fillId="0" borderId="52" xfId="0" applyFont="1" applyBorder="1" applyAlignment="1">
      <alignment vertical="center" shrinkToFit="1"/>
    </xf>
    <xf numFmtId="0" fontId="19" fillId="3" borderId="0" xfId="0" applyFont="1" applyFill="1" applyAlignment="1" applyProtection="1">
      <alignment vertical="center" wrapText="1"/>
      <protection locked="0"/>
    </xf>
    <xf numFmtId="0" fontId="13" fillId="0" borderId="49" xfId="0" applyFont="1" applyBorder="1" applyAlignment="1">
      <alignment vertical="center"/>
    </xf>
    <xf numFmtId="0" fontId="34" fillId="0" borderId="50" xfId="0" applyFont="1" applyBorder="1" applyAlignment="1">
      <alignment vertical="center" shrinkToFit="1"/>
    </xf>
    <xf numFmtId="0" fontId="32" fillId="5" borderId="52" xfId="0" applyFont="1" applyFill="1" applyBorder="1" applyAlignment="1">
      <alignment horizontal="center" vertical="center" shrinkToFit="1"/>
    </xf>
    <xf numFmtId="0" fontId="13" fillId="0" borderId="53" xfId="0" applyFont="1" applyBorder="1" applyAlignment="1">
      <alignment vertical="center"/>
    </xf>
    <xf numFmtId="0" fontId="13" fillId="0" borderId="16" xfId="0" applyFont="1" applyBorder="1" applyAlignment="1">
      <alignment vertical="center"/>
    </xf>
    <xf numFmtId="0" fontId="13" fillId="0" borderId="54" xfId="0" applyFont="1" applyBorder="1" applyAlignment="1">
      <alignment vertical="center"/>
    </xf>
    <xf numFmtId="0" fontId="34" fillId="0" borderId="0" xfId="0" applyFont="1" applyAlignment="1">
      <alignment vertical="center" shrinkToFit="1"/>
    </xf>
    <xf numFmtId="0" fontId="13" fillId="0" borderId="55" xfId="0" applyFont="1" applyBorder="1" applyAlignment="1">
      <alignment vertical="center"/>
    </xf>
    <xf numFmtId="0" fontId="13" fillId="0" borderId="56" xfId="0" applyFont="1" applyBorder="1" applyAlignment="1">
      <alignment vertical="center"/>
    </xf>
    <xf numFmtId="0" fontId="32" fillId="0" borderId="50" xfId="0" applyFont="1" applyBorder="1" applyAlignment="1">
      <alignment horizontal="center" vertical="center" shrinkToFit="1"/>
    </xf>
    <xf numFmtId="0" fontId="33" fillId="0" borderId="52" xfId="0" applyFont="1" applyBorder="1" applyAlignment="1">
      <alignment horizontal="center" vertical="center" shrinkToFit="1"/>
    </xf>
    <xf numFmtId="0" fontId="35" fillId="3" borderId="45" xfId="0" applyFont="1" applyFill="1" applyBorder="1" applyAlignment="1">
      <alignment vertical="center" shrinkToFit="1"/>
    </xf>
    <xf numFmtId="0" fontId="36" fillId="0" borderId="0" xfId="0" applyFont="1" applyAlignment="1">
      <alignment vertical="center" shrinkToFit="1"/>
    </xf>
    <xf numFmtId="0" fontId="13" fillId="0" borderId="57" xfId="0" applyFont="1" applyBorder="1" applyAlignment="1">
      <alignment vertical="center"/>
    </xf>
    <xf numFmtId="0" fontId="13" fillId="0" borderId="58" xfId="0" applyFont="1" applyBorder="1" applyAlignment="1">
      <alignment vertical="center"/>
    </xf>
    <xf numFmtId="0" fontId="26" fillId="0" borderId="59" xfId="0" applyFont="1" applyBorder="1" applyAlignment="1">
      <alignment vertical="center"/>
    </xf>
    <xf numFmtId="0" fontId="13" fillId="0" borderId="59" xfId="0" applyFont="1" applyBorder="1" applyAlignment="1">
      <alignment vertical="center"/>
    </xf>
    <xf numFmtId="0" fontId="13" fillId="0" borderId="60" xfId="0" applyFont="1" applyBorder="1" applyAlignment="1">
      <alignment vertical="center"/>
    </xf>
    <xf numFmtId="0" fontId="37" fillId="0" borderId="0" xfId="0" applyFont="1" applyAlignment="1">
      <alignment vertical="center"/>
    </xf>
    <xf numFmtId="0" fontId="13" fillId="0" borderId="0" xfId="0" applyFont="1" applyAlignment="1">
      <alignment vertical="center"/>
    </xf>
    <xf numFmtId="0" fontId="16" fillId="9" borderId="0" xfId="0" applyFont="1" applyFill="1" applyAlignment="1">
      <alignment vertical="center"/>
    </xf>
    <xf numFmtId="0" fontId="27" fillId="9" borderId="0" xfId="0" applyFont="1" applyFill="1" applyAlignment="1">
      <alignment horizontal="right" vertical="center"/>
    </xf>
    <xf numFmtId="0" fontId="19" fillId="9" borderId="0" xfId="0" applyFont="1" applyFill="1" applyAlignment="1">
      <alignment horizontal="right" vertical="center"/>
    </xf>
    <xf numFmtId="169" fontId="16" fillId="9" borderId="0" xfId="0" applyNumberFormat="1" applyFont="1" applyFill="1" applyAlignment="1">
      <alignment horizontal="right" vertical="center"/>
    </xf>
    <xf numFmtId="0" fontId="20" fillId="9" borderId="0" xfId="0" applyFont="1" applyFill="1" applyAlignment="1">
      <alignment horizontal="right" vertical="center"/>
    </xf>
    <xf numFmtId="0" fontId="32" fillId="6" borderId="50" xfId="0" applyFont="1" applyFill="1" applyBorder="1" applyAlignment="1">
      <alignment horizontal="center" vertical="center" shrinkToFit="1"/>
    </xf>
    <xf numFmtId="0" fontId="33" fillId="6" borderId="52" xfId="0" applyFont="1" applyFill="1" applyBorder="1" applyAlignment="1">
      <alignment vertical="center" shrinkToFit="1"/>
    </xf>
    <xf numFmtId="0" fontId="32" fillId="6" borderId="52" xfId="0" applyFont="1" applyFill="1" applyBorder="1" applyAlignment="1">
      <alignment horizontal="center" vertical="center" shrinkToFit="1"/>
    </xf>
    <xf numFmtId="0" fontId="27" fillId="3" borderId="45" xfId="0" applyFont="1" applyFill="1" applyBorder="1" applyAlignment="1">
      <alignment vertical="center" shrinkToFit="1"/>
    </xf>
    <xf numFmtId="0" fontId="16" fillId="0" borderId="0" xfId="0" applyFont="1" applyAlignment="1">
      <alignment vertical="center" shrinkToFit="1"/>
    </xf>
    <xf numFmtId="0" fontId="21" fillId="0" borderId="0" xfId="0" applyFont="1" applyAlignment="1">
      <alignment vertical="center" shrinkToFit="1"/>
    </xf>
    <xf numFmtId="0" fontId="19" fillId="3" borderId="7" xfId="0" applyFont="1" applyFill="1" applyBorder="1" applyAlignment="1" applyProtection="1">
      <alignment vertical="center" wrapText="1"/>
      <protection locked="0"/>
    </xf>
    <xf numFmtId="0" fontId="13" fillId="11" borderId="0" xfId="0" applyFont="1" applyFill="1" applyAlignment="1">
      <alignment vertical="center"/>
    </xf>
    <xf numFmtId="167" fontId="13" fillId="11" borderId="0" xfId="0" applyNumberFormat="1" applyFont="1" applyFill="1" applyAlignment="1">
      <alignment vertical="center"/>
    </xf>
    <xf numFmtId="0" fontId="4" fillId="11" borderId="0" xfId="0" applyFont="1" applyFill="1" applyAlignment="1">
      <alignment horizontal="left" vertical="center"/>
    </xf>
    <xf numFmtId="164" fontId="4" fillId="11" borderId="14" xfId="0" applyNumberFormat="1" applyFont="1" applyFill="1" applyBorder="1" applyAlignment="1">
      <alignment vertical="center"/>
    </xf>
    <xf numFmtId="168" fontId="6" fillId="11" borderId="0" xfId="0" applyNumberFormat="1" applyFont="1" applyFill="1" applyAlignment="1">
      <alignment vertical="center"/>
    </xf>
    <xf numFmtId="0" fontId="6" fillId="11" borderId="0" xfId="0" applyFont="1" applyFill="1" applyAlignment="1">
      <alignment vertical="center"/>
    </xf>
    <xf numFmtId="0" fontId="13" fillId="11" borderId="0" xfId="0" applyFont="1" applyFill="1" applyAlignment="1">
      <alignment horizontal="right" vertical="center"/>
    </xf>
    <xf numFmtId="0" fontId="4" fillId="11" borderId="0" xfId="0" applyFont="1" applyFill="1" applyAlignment="1">
      <alignment horizontal="right" vertical="center"/>
    </xf>
    <xf numFmtId="164" fontId="4" fillId="11" borderId="0" xfId="0" applyNumberFormat="1" applyFont="1" applyFill="1" applyAlignment="1">
      <alignment vertical="center"/>
    </xf>
    <xf numFmtId="0" fontId="13" fillId="3" borderId="0" xfId="0" applyFont="1" applyFill="1" applyAlignment="1">
      <alignment vertical="center"/>
    </xf>
    <xf numFmtId="0" fontId="22" fillId="11" borderId="0" xfId="0" applyFont="1" applyFill="1" applyAlignment="1" applyProtection="1">
      <alignment vertical="center"/>
      <protection locked="0"/>
    </xf>
    <xf numFmtId="0" fontId="22" fillId="11" borderId="0" xfId="0" applyFont="1" applyFill="1" applyAlignment="1">
      <alignment vertical="center"/>
    </xf>
    <xf numFmtId="0" fontId="6" fillId="11" borderId="0" xfId="0" applyFont="1" applyFill="1" applyAlignment="1">
      <alignment horizontal="right" vertical="center"/>
    </xf>
    <xf numFmtId="170" fontId="6" fillId="11" borderId="12" xfId="0" applyNumberFormat="1" applyFont="1" applyFill="1" applyBorder="1" applyAlignment="1" applyProtection="1">
      <alignment vertical="center"/>
      <protection locked="0"/>
    </xf>
    <xf numFmtId="0" fontId="6" fillId="11" borderId="0" xfId="0" applyFont="1" applyFill="1" applyAlignment="1">
      <alignment horizontal="center" vertical="center"/>
    </xf>
    <xf numFmtId="168" fontId="6" fillId="11" borderId="15" xfId="0" applyNumberFormat="1" applyFont="1" applyFill="1" applyBorder="1" applyAlignment="1">
      <alignment vertical="center"/>
    </xf>
    <xf numFmtId="170" fontId="16" fillId="11" borderId="12" xfId="0" applyNumberFormat="1" applyFont="1" applyFill="1" applyBorder="1" applyAlignment="1" applyProtection="1">
      <alignment vertical="center"/>
      <protection locked="0"/>
    </xf>
    <xf numFmtId="0" fontId="38" fillId="11" borderId="0" xfId="0" applyFont="1" applyFill="1" applyAlignment="1">
      <alignment vertical="center"/>
    </xf>
    <xf numFmtId="0" fontId="4" fillId="11" borderId="0" xfId="0" applyFont="1" applyFill="1" applyAlignment="1">
      <alignment vertical="center"/>
    </xf>
    <xf numFmtId="0" fontId="39" fillId="11" borderId="44" xfId="0" applyFont="1" applyFill="1" applyBorder="1" applyAlignment="1" applyProtection="1">
      <alignment horizontal="left" vertical="center" wrapText="1"/>
      <protection locked="0"/>
    </xf>
    <xf numFmtId="0" fontId="39" fillId="11" borderId="45" xfId="0" applyFont="1" applyFill="1" applyBorder="1" applyAlignment="1" applyProtection="1">
      <alignment horizontal="left" vertical="center" wrapText="1"/>
      <protection locked="0"/>
    </xf>
    <xf numFmtId="0" fontId="39" fillId="11" borderId="58" xfId="0" applyFont="1" applyFill="1" applyBorder="1" applyAlignment="1" applyProtection="1">
      <alignment horizontal="left" vertical="center" wrapText="1"/>
      <protection locked="0"/>
    </xf>
    <xf numFmtId="0" fontId="39" fillId="11" borderId="47" xfId="0" applyFont="1" applyFill="1" applyBorder="1" applyAlignment="1" applyProtection="1">
      <alignment horizontal="left" vertical="center" wrapText="1"/>
      <protection locked="0"/>
    </xf>
    <xf numFmtId="0" fontId="39" fillId="11" borderId="0" xfId="0" applyFont="1" applyFill="1" applyAlignment="1" applyProtection="1">
      <alignment horizontal="left" vertical="center" wrapText="1"/>
      <protection locked="0"/>
    </xf>
    <xf numFmtId="0" fontId="39" fillId="11" borderId="59" xfId="0" applyFont="1" applyFill="1" applyBorder="1" applyAlignment="1" applyProtection="1">
      <alignment horizontal="left" vertical="center" wrapText="1"/>
      <protection locked="0"/>
    </xf>
    <xf numFmtId="0" fontId="39" fillId="11" borderId="53" xfId="0" applyFont="1" applyFill="1" applyBorder="1" applyAlignment="1" applyProtection="1">
      <alignment horizontal="left" vertical="center" wrapText="1"/>
      <protection locked="0"/>
    </xf>
    <xf numFmtId="0" fontId="39" fillId="11" borderId="16" xfId="0" applyFont="1" applyFill="1" applyBorder="1" applyAlignment="1" applyProtection="1">
      <alignment horizontal="left" vertical="center" wrapText="1"/>
      <protection locked="0"/>
    </xf>
    <xf numFmtId="0" fontId="39" fillId="11" borderId="60" xfId="0" applyFont="1" applyFill="1" applyBorder="1" applyAlignment="1" applyProtection="1">
      <alignment horizontal="left" vertical="center" wrapText="1"/>
      <protection locked="0"/>
    </xf>
    <xf numFmtId="0" fontId="40" fillId="0" borderId="0" xfId="0" applyFont="1" applyAlignment="1">
      <alignment vertical="center"/>
    </xf>
    <xf numFmtId="0" fontId="41" fillId="13" borderId="6" xfId="0" applyFont="1" applyFill="1" applyBorder="1" applyAlignment="1">
      <alignment vertical="center"/>
    </xf>
    <xf numFmtId="0" fontId="40" fillId="13" borderId="7" xfId="0" applyFont="1" applyFill="1" applyBorder="1" applyAlignment="1">
      <alignment vertical="center"/>
    </xf>
    <xf numFmtId="10" fontId="40" fillId="13" borderId="7" xfId="0" applyNumberFormat="1" applyFont="1" applyFill="1" applyBorder="1" applyAlignment="1">
      <alignment vertical="center"/>
    </xf>
    <xf numFmtId="0" fontId="40" fillId="13" borderId="8" xfId="0" applyFont="1" applyFill="1" applyBorder="1" applyAlignment="1">
      <alignment vertical="center"/>
    </xf>
    <xf numFmtId="0" fontId="42" fillId="13" borderId="5" xfId="0" applyFont="1" applyFill="1" applyBorder="1" applyAlignment="1">
      <alignment vertical="center"/>
    </xf>
    <xf numFmtId="0" fontId="40" fillId="13" borderId="0" xfId="0" applyFont="1" applyFill="1" applyAlignment="1">
      <alignment vertical="center"/>
    </xf>
    <xf numFmtId="10" fontId="40" fillId="13" borderId="0" xfId="0" applyNumberFormat="1" applyFont="1" applyFill="1" applyAlignment="1">
      <alignment vertical="center"/>
    </xf>
    <xf numFmtId="0" fontId="40" fillId="13" borderId="9" xfId="0" applyFont="1" applyFill="1" applyBorder="1" applyAlignment="1">
      <alignment vertical="center"/>
    </xf>
    <xf numFmtId="0" fontId="43" fillId="0" borderId="0" xfId="0" applyFont="1" applyAlignment="1">
      <alignment vertical="center"/>
    </xf>
    <xf numFmtId="0" fontId="44" fillId="13" borderId="5" xfId="0" applyFont="1" applyFill="1" applyBorder="1" applyAlignment="1">
      <alignment vertical="center"/>
    </xf>
    <xf numFmtId="0" fontId="45" fillId="13" borderId="10" xfId="0" applyFont="1" applyFill="1" applyBorder="1" applyAlignment="1">
      <alignment vertical="center"/>
    </xf>
    <xf numFmtId="0" fontId="40" fillId="13" borderId="4" xfId="0" applyFont="1" applyFill="1" applyBorder="1" applyAlignment="1">
      <alignment vertical="center"/>
    </xf>
    <xf numFmtId="0" fontId="40" fillId="13" borderId="11" xfId="0" applyFont="1" applyFill="1" applyBorder="1" applyAlignment="1">
      <alignment vertical="center"/>
    </xf>
    <xf numFmtId="0" fontId="46" fillId="0" borderId="0" xfId="0" applyFont="1" applyAlignment="1">
      <alignment vertical="center"/>
    </xf>
    <xf numFmtId="0" fontId="47" fillId="0" borderId="15" xfId="0" applyFont="1" applyBorder="1" applyAlignment="1">
      <alignment vertical="center"/>
    </xf>
    <xf numFmtId="0" fontId="48" fillId="0" borderId="15" xfId="0" applyFont="1" applyBorder="1" applyAlignment="1">
      <alignment vertical="center"/>
    </xf>
    <xf numFmtId="0" fontId="40" fillId="0" borderId="15" xfId="0" applyFont="1" applyBorder="1" applyAlignment="1">
      <alignment vertical="center"/>
    </xf>
    <xf numFmtId="0" fontId="49" fillId="0" borderId="0" xfId="0" applyFont="1" applyAlignment="1">
      <alignment vertical="center"/>
    </xf>
    <xf numFmtId="0" fontId="42" fillId="0" borderId="0" xfId="0" applyFont="1" applyAlignment="1">
      <alignment horizontal="left" vertical="center"/>
    </xf>
    <xf numFmtId="0" fontId="40" fillId="0" borderId="0" xfId="0" applyFont="1" applyAlignment="1">
      <alignment horizontal="left" vertical="center"/>
    </xf>
    <xf numFmtId="0" fontId="43" fillId="0" borderId="0" xfId="0" applyFont="1" applyAlignment="1">
      <alignment horizontal="left" vertical="center"/>
    </xf>
    <xf numFmtId="0" fontId="40" fillId="0" borderId="6" xfId="0" applyFont="1" applyBorder="1" applyAlignment="1">
      <alignment horizontal="center" vertical="center"/>
    </xf>
    <xf numFmtId="0" fontId="40" fillId="0" borderId="7" xfId="0" applyFont="1" applyBorder="1" applyAlignment="1">
      <alignment horizontal="center" vertical="center"/>
    </xf>
    <xf numFmtId="0" fontId="40" fillId="0" borderId="8" xfId="0" applyFont="1" applyBorder="1" applyAlignment="1">
      <alignment horizontal="center" vertical="center"/>
    </xf>
    <xf numFmtId="0" fontId="50" fillId="14" borderId="48" xfId="0" applyFont="1" applyFill="1" applyBorder="1" applyAlignment="1">
      <alignment horizontal="center" vertical="center" wrapText="1"/>
    </xf>
    <xf numFmtId="0" fontId="51" fillId="15" borderId="48" xfId="0" applyFont="1" applyFill="1" applyBorder="1" applyAlignment="1">
      <alignment horizontal="center" vertical="center" wrapText="1"/>
    </xf>
    <xf numFmtId="0" fontId="43" fillId="0" borderId="48" xfId="0" applyFont="1" applyBorder="1" applyAlignment="1">
      <alignment horizontal="center" vertical="center" wrapText="1"/>
    </xf>
    <xf numFmtId="0" fontId="43" fillId="0" borderId="7" xfId="0" applyFont="1" applyBorder="1" applyAlignment="1">
      <alignment horizontal="center" vertical="center" wrapText="1"/>
    </xf>
    <xf numFmtId="0" fontId="40" fillId="0" borderId="5" xfId="0" applyFont="1" applyBorder="1" applyAlignment="1">
      <alignment horizontal="center" vertical="center"/>
    </xf>
    <xf numFmtId="0" fontId="40" fillId="0" borderId="0" xfId="0" applyFont="1" applyAlignment="1">
      <alignment horizontal="center" vertical="center"/>
    </xf>
    <xf numFmtId="0" fontId="40" fillId="0" borderId="9" xfId="0" applyFont="1" applyBorder="1" applyAlignment="1">
      <alignment horizontal="center" vertical="center"/>
    </xf>
    <xf numFmtId="0" fontId="50" fillId="14" borderId="61" xfId="0" applyFont="1" applyFill="1" applyBorder="1" applyAlignment="1">
      <alignment horizontal="center" vertical="center" wrapText="1"/>
    </xf>
    <xf numFmtId="0" fontId="51" fillId="15" borderId="61" xfId="0" applyFont="1" applyFill="1" applyBorder="1" applyAlignment="1">
      <alignment horizontal="center" vertical="center" wrapText="1"/>
    </xf>
    <xf numFmtId="0" fontId="43" fillId="0" borderId="61" xfId="0" applyFont="1" applyBorder="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52" fillId="14" borderId="61" xfId="0" applyFont="1" applyFill="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0" fillId="0" borderId="10" xfId="0" applyFont="1" applyBorder="1" applyAlignment="1">
      <alignment horizontal="center" vertical="center"/>
    </xf>
    <xf numFmtId="0" fontId="40" fillId="0" borderId="4" xfId="0" applyFont="1" applyBorder="1" applyAlignment="1">
      <alignment horizontal="center" vertical="center"/>
    </xf>
    <xf numFmtId="0" fontId="40" fillId="0" borderId="11" xfId="0" applyFont="1" applyBorder="1" applyAlignment="1">
      <alignment horizontal="center" vertical="center"/>
    </xf>
    <xf numFmtId="0" fontId="51" fillId="14" borderId="51" xfId="0" applyFont="1" applyFill="1" applyBorder="1" applyAlignment="1">
      <alignment horizontal="center" vertical="center" wrapText="1"/>
    </xf>
    <xf numFmtId="0" fontId="51" fillId="15" borderId="51" xfId="0" applyFont="1" applyFill="1" applyBorder="1" applyAlignment="1">
      <alignment horizontal="center" vertical="center" wrapText="1"/>
    </xf>
    <xf numFmtId="0" fontId="53" fillId="0" borderId="51" xfId="0" applyFont="1" applyBorder="1" applyAlignment="1">
      <alignment horizontal="center" vertical="center" wrapText="1"/>
    </xf>
    <xf numFmtId="0" fontId="40" fillId="0" borderId="4" xfId="0" applyFont="1" applyBorder="1" applyAlignment="1">
      <alignment vertical="top" wrapText="1"/>
    </xf>
    <xf numFmtId="0" fontId="40" fillId="0" borderId="51" xfId="0" applyFont="1" applyBorder="1" applyAlignment="1">
      <alignment vertical="top" wrapText="1"/>
    </xf>
    <xf numFmtId="0" fontId="54" fillId="0" borderId="29" xfId="0" applyFont="1" applyBorder="1" applyAlignment="1">
      <alignment horizontal="left" vertical="center" wrapText="1"/>
    </xf>
    <xf numFmtId="0" fontId="54" fillId="0" borderId="62" xfId="0" applyFont="1" applyBorder="1" applyAlignment="1">
      <alignment horizontal="left" vertical="center" wrapText="1"/>
    </xf>
    <xf numFmtId="0" fontId="40" fillId="0" borderId="63" xfId="0" applyFont="1" applyBorder="1" applyAlignment="1">
      <alignment horizontal="center" vertical="center"/>
    </xf>
    <xf numFmtId="171" fontId="47" fillId="0" borderId="64" xfId="0" applyNumberFormat="1" applyFont="1" applyBorder="1" applyAlignment="1" applyProtection="1">
      <alignment horizontal="right" vertical="center" shrinkToFit="1"/>
      <protection locked="0"/>
    </xf>
    <xf numFmtId="171" fontId="47" fillId="15" borderId="64" xfId="0" applyNumberFormat="1" applyFont="1" applyFill="1" applyBorder="1" applyAlignment="1" applyProtection="1">
      <alignment horizontal="right" vertical="center" shrinkToFit="1"/>
      <protection locked="0"/>
    </xf>
    <xf numFmtId="171" fontId="47" fillId="0" borderId="64" xfId="0" applyNumberFormat="1" applyFont="1" applyBorder="1" applyAlignment="1" applyProtection="1">
      <alignment vertical="center" shrinkToFit="1"/>
      <protection locked="0"/>
    </xf>
    <xf numFmtId="0" fontId="54" fillId="0" borderId="65" xfId="0" applyFont="1" applyBorder="1" applyAlignment="1">
      <alignment horizontal="left" vertical="center" wrapText="1"/>
    </xf>
    <xf numFmtId="0" fontId="54" fillId="0" borderId="66" xfId="0" applyFont="1" applyBorder="1" applyAlignment="1">
      <alignment horizontal="left" vertical="center" wrapText="1"/>
    </xf>
    <xf numFmtId="0" fontId="40" fillId="0" borderId="67" xfId="0" applyFont="1" applyBorder="1" applyAlignment="1">
      <alignment horizontal="center" vertical="center"/>
    </xf>
    <xf numFmtId="171" fontId="47" fillId="0" borderId="68" xfId="0" applyNumberFormat="1" applyFont="1" applyBorder="1" applyAlignment="1" applyProtection="1">
      <alignment horizontal="right" vertical="center" shrinkToFit="1"/>
      <protection locked="0"/>
    </xf>
    <xf numFmtId="171" fontId="47" fillId="15" borderId="68" xfId="0" applyNumberFormat="1" applyFont="1" applyFill="1" applyBorder="1" applyAlignment="1" applyProtection="1">
      <alignment horizontal="right" vertical="center" shrinkToFit="1"/>
      <protection locked="0"/>
    </xf>
    <xf numFmtId="0" fontId="54" fillId="0" borderId="69" xfId="0" applyFont="1" applyBorder="1" applyAlignment="1">
      <alignment horizontal="left" vertical="center" wrapText="1"/>
    </xf>
    <xf numFmtId="0" fontId="54" fillId="0" borderId="16" xfId="0" applyFont="1" applyBorder="1" applyAlignment="1">
      <alignment horizontal="left" vertical="center" wrapText="1"/>
    </xf>
    <xf numFmtId="171" fontId="55" fillId="0" borderId="68" xfId="0" applyNumberFormat="1" applyFont="1" applyBorder="1" applyAlignment="1">
      <alignment horizontal="right" vertical="center" shrinkToFit="1"/>
    </xf>
    <xf numFmtId="171" fontId="55" fillId="15" borderId="68" xfId="0" applyNumberFormat="1" applyFont="1" applyFill="1" applyBorder="1" applyAlignment="1" applyProtection="1">
      <alignment horizontal="right" vertical="center" shrinkToFit="1"/>
      <protection locked="0"/>
    </xf>
    <xf numFmtId="171" fontId="40" fillId="0" borderId="68" xfId="0" applyNumberFormat="1" applyFont="1" applyBorder="1" applyAlignment="1">
      <alignment horizontal="right" vertical="center" shrinkToFit="1"/>
    </xf>
    <xf numFmtId="0" fontId="54" fillId="0" borderId="1" xfId="0" applyFont="1" applyBorder="1" applyAlignment="1">
      <alignment horizontal="left" vertical="center" wrapText="1"/>
    </xf>
    <xf numFmtId="0" fontId="54" fillId="0" borderId="2" xfId="0" applyFont="1" applyBorder="1" applyAlignment="1">
      <alignment horizontal="left" vertical="center" wrapText="1"/>
    </xf>
    <xf numFmtId="0" fontId="54" fillId="0" borderId="3" xfId="0" applyFont="1" applyBorder="1" applyAlignment="1">
      <alignment horizontal="center" vertical="center" wrapText="1"/>
    </xf>
    <xf numFmtId="171" fontId="55" fillId="0" borderId="12" xfId="0" applyNumberFormat="1" applyFont="1" applyBorder="1" applyAlignment="1">
      <alignment horizontal="right" vertical="center" shrinkToFit="1"/>
    </xf>
    <xf numFmtId="171" fontId="55" fillId="15" borderId="12" xfId="0" applyNumberFormat="1" applyFont="1" applyFill="1" applyBorder="1" applyAlignment="1" applyProtection="1">
      <alignment horizontal="right" vertical="center" shrinkToFit="1"/>
      <protection locked="0"/>
    </xf>
    <xf numFmtId="171" fontId="40" fillId="0" borderId="12" xfId="0" applyNumberFormat="1" applyFont="1" applyBorder="1" applyAlignment="1">
      <alignment horizontal="right" vertical="center" shrinkToFit="1"/>
    </xf>
    <xf numFmtId="0" fontId="54" fillId="0" borderId="70" xfId="0" applyFont="1" applyBorder="1" applyAlignment="1">
      <alignment horizontal="center" vertical="center" wrapText="1"/>
    </xf>
    <xf numFmtId="171" fontId="47" fillId="0" borderId="71" xfId="0" applyNumberFormat="1" applyFont="1" applyBorder="1" applyAlignment="1" applyProtection="1">
      <alignment horizontal="right" vertical="center" shrinkToFit="1"/>
      <protection locked="0"/>
    </xf>
    <xf numFmtId="171" fontId="47" fillId="15" borderId="71" xfId="0" applyNumberFormat="1" applyFont="1" applyFill="1" applyBorder="1" applyAlignment="1" applyProtection="1">
      <alignment horizontal="right" vertical="center" shrinkToFit="1"/>
      <protection locked="0"/>
    </xf>
    <xf numFmtId="0" fontId="54" fillId="0" borderId="67" xfId="0" applyFont="1" applyBorder="1" applyAlignment="1">
      <alignment horizontal="center" vertical="center" wrapText="1"/>
    </xf>
    <xf numFmtId="0" fontId="49" fillId="0" borderId="69" xfId="0" applyFont="1" applyBorder="1" applyAlignment="1">
      <alignment horizontal="left" vertical="center"/>
    </xf>
    <xf numFmtId="0" fontId="49" fillId="0" borderId="16" xfId="0" applyFont="1" applyBorder="1" applyAlignment="1">
      <alignment horizontal="left" vertical="center" wrapText="1"/>
    </xf>
    <xf numFmtId="0" fontId="54" fillId="0" borderId="69" xfId="0" applyFont="1" applyBorder="1" applyAlignment="1">
      <alignment horizontal="left" vertical="center"/>
    </xf>
    <xf numFmtId="172" fontId="40" fillId="16" borderId="72" xfId="0" applyNumberFormat="1" applyFont="1" applyFill="1" applyBorder="1" applyAlignment="1">
      <alignment horizontal="justify" vertical="center" shrinkToFit="1"/>
    </xf>
    <xf numFmtId="0" fontId="54" fillId="17" borderId="69" xfId="0" applyFont="1" applyFill="1" applyBorder="1" applyAlignment="1">
      <alignment horizontal="left" vertical="center" wrapText="1"/>
    </xf>
    <xf numFmtId="0" fontId="54" fillId="17" borderId="16" xfId="0" applyFont="1" applyFill="1" applyBorder="1" applyAlignment="1">
      <alignment horizontal="left" vertical="center" wrapText="1"/>
    </xf>
    <xf numFmtId="0" fontId="54" fillId="17" borderId="70" xfId="0" applyFont="1" applyFill="1" applyBorder="1" applyAlignment="1">
      <alignment horizontal="left" vertical="center" wrapText="1"/>
    </xf>
    <xf numFmtId="171" fontId="40" fillId="17" borderId="71" xfId="0" applyNumberFormat="1" applyFont="1" applyFill="1" applyBorder="1" applyAlignment="1">
      <alignment horizontal="right" vertical="center" shrinkToFit="1"/>
    </xf>
    <xf numFmtId="173" fontId="40" fillId="15" borderId="71" xfId="0" applyNumberFormat="1" applyFont="1" applyFill="1" applyBorder="1" applyAlignment="1">
      <alignment horizontal="right" vertical="center" shrinkToFit="1"/>
    </xf>
    <xf numFmtId="173" fontId="40" fillId="17" borderId="71" xfId="0" applyNumberFormat="1" applyFont="1" applyFill="1" applyBorder="1" applyAlignment="1">
      <alignment horizontal="right" vertical="center" shrinkToFit="1"/>
    </xf>
    <xf numFmtId="173" fontId="40" fillId="17" borderId="16" xfId="0" applyNumberFormat="1" applyFont="1" applyFill="1" applyBorder="1" applyAlignment="1">
      <alignment horizontal="right" vertical="center" shrinkToFit="1"/>
    </xf>
    <xf numFmtId="0" fontId="56" fillId="17" borderId="5" xfId="0" applyFont="1" applyFill="1" applyBorder="1" applyAlignment="1">
      <alignment horizontal="left" vertical="center"/>
    </xf>
    <xf numFmtId="0" fontId="54" fillId="17" borderId="0" xfId="0" applyFont="1" applyFill="1" applyAlignment="1">
      <alignment horizontal="left" vertical="center" wrapText="1"/>
    </xf>
    <xf numFmtId="0" fontId="54" fillId="17" borderId="9" xfId="0" applyFont="1" applyFill="1" applyBorder="1" applyAlignment="1">
      <alignment horizontal="left" vertical="center" wrapText="1"/>
    </xf>
    <xf numFmtId="172" fontId="40" fillId="15" borderId="61" xfId="0" applyNumberFormat="1" applyFont="1" applyFill="1" applyBorder="1" applyAlignment="1">
      <alignment horizontal="justify" vertical="center" shrinkToFit="1"/>
    </xf>
    <xf numFmtId="2" fontId="57" fillId="17" borderId="61" xfId="0" applyNumberFormat="1" applyFont="1" applyFill="1" applyBorder="1" applyAlignment="1">
      <alignment horizontal="right" vertical="center" shrinkToFit="1"/>
    </xf>
    <xf numFmtId="174" fontId="47" fillId="0" borderId="68" xfId="0" applyNumberFormat="1" applyFont="1" applyBorder="1" applyAlignment="1">
      <alignment horizontal="right" vertical="center" shrinkToFit="1"/>
    </xf>
    <xf numFmtId="174" fontId="47" fillId="15" borderId="65" xfId="0" applyNumberFormat="1" applyFont="1" applyFill="1" applyBorder="1" applyAlignment="1">
      <alignment horizontal="right" vertical="center" shrinkToFit="1"/>
    </xf>
    <xf numFmtId="174" fontId="47" fillId="0" borderId="65" xfId="0" applyNumberFormat="1" applyFont="1" applyBorder="1" applyAlignment="1">
      <alignment horizontal="right" vertical="center" shrinkToFit="1"/>
    </xf>
    <xf numFmtId="174" fontId="47" fillId="15" borderId="68" xfId="0" applyNumberFormat="1" applyFont="1" applyFill="1" applyBorder="1" applyAlignment="1">
      <alignment horizontal="right" vertical="center" shrinkToFit="1"/>
    </xf>
    <xf numFmtId="0" fontId="58" fillId="17" borderId="65" xfId="0" applyFont="1" applyFill="1" applyBorder="1" applyAlignment="1">
      <alignment horizontal="left" vertical="center" wrapText="1"/>
    </xf>
    <xf numFmtId="0" fontId="58" fillId="17" borderId="66" xfId="0" applyFont="1" applyFill="1" applyBorder="1" applyAlignment="1">
      <alignment horizontal="left" vertical="center" wrapText="1"/>
    </xf>
    <xf numFmtId="0" fontId="58" fillId="17" borderId="67" xfId="0" applyFont="1" applyFill="1" applyBorder="1" applyAlignment="1">
      <alignment horizontal="left" vertical="center" wrapText="1"/>
    </xf>
    <xf numFmtId="175" fontId="40" fillId="17" borderId="68" xfId="0" applyNumberFormat="1" applyFont="1" applyFill="1" applyBorder="1" applyAlignment="1">
      <alignment horizontal="right" vertical="center" shrinkToFit="1"/>
    </xf>
    <xf numFmtId="175" fontId="40" fillId="15" borderId="68" xfId="0" applyNumberFormat="1" applyFont="1" applyFill="1" applyBorder="1" applyAlignment="1">
      <alignment horizontal="right" vertical="center" shrinkToFit="1"/>
    </xf>
    <xf numFmtId="175" fontId="40" fillId="17" borderId="66" xfId="0" applyNumberFormat="1" applyFont="1" applyFill="1" applyBorder="1" applyAlignment="1">
      <alignment horizontal="right" vertical="center" shrinkToFit="1"/>
    </xf>
    <xf numFmtId="0" fontId="54" fillId="6" borderId="65" xfId="0" applyFont="1" applyFill="1" applyBorder="1" applyAlignment="1">
      <alignment horizontal="left" vertical="center" wrapText="1"/>
    </xf>
    <xf numFmtId="0" fontId="54" fillId="6" borderId="66" xfId="0" applyFont="1" applyFill="1" applyBorder="1" applyAlignment="1">
      <alignment horizontal="left" vertical="center" wrapText="1"/>
    </xf>
    <xf numFmtId="0" fontId="54" fillId="6" borderId="67" xfId="0" applyFont="1" applyFill="1" applyBorder="1" applyAlignment="1">
      <alignment horizontal="left" vertical="center" wrapText="1"/>
    </xf>
    <xf numFmtId="175" fontId="40" fillId="16" borderId="72" xfId="0" applyNumberFormat="1" applyFont="1" applyFill="1" applyBorder="1" applyAlignment="1">
      <alignment horizontal="justify" vertical="center" shrinkToFit="1"/>
    </xf>
    <xf numFmtId="175" fontId="40" fillId="17" borderId="68" xfId="0" applyNumberFormat="1" applyFont="1" applyFill="1" applyBorder="1" applyAlignment="1">
      <alignment horizontal="right" vertical="center" wrapText="1"/>
    </xf>
    <xf numFmtId="175" fontId="40" fillId="6" borderId="68" xfId="0" applyNumberFormat="1" applyFont="1" applyFill="1" applyBorder="1" applyAlignment="1">
      <alignment horizontal="right" vertical="center" shrinkToFit="1"/>
    </xf>
    <xf numFmtId="0" fontId="56" fillId="17" borderId="73" xfId="0" applyFont="1" applyFill="1" applyBorder="1" applyAlignment="1">
      <alignment horizontal="left" vertical="center"/>
    </xf>
    <xf numFmtId="0" fontId="54" fillId="17" borderId="74" xfId="0" applyFont="1" applyFill="1" applyBorder="1" applyAlignment="1">
      <alignment horizontal="left" vertical="center" wrapText="1"/>
    </xf>
    <xf numFmtId="0" fontId="54" fillId="17" borderId="75" xfId="0" applyFont="1" applyFill="1" applyBorder="1" applyAlignment="1">
      <alignment horizontal="left" vertical="center" wrapText="1"/>
    </xf>
    <xf numFmtId="173" fontId="40" fillId="15" borderId="76" xfId="0" applyNumberFormat="1" applyFont="1" applyFill="1" applyBorder="1" applyAlignment="1">
      <alignment horizontal="right" vertical="center" shrinkToFit="1"/>
    </xf>
    <xf numFmtId="2" fontId="57" fillId="17" borderId="76" xfId="0" applyNumberFormat="1" applyFont="1" applyFill="1" applyBorder="1" applyAlignment="1">
      <alignment horizontal="right" vertical="center" shrinkToFit="1"/>
    </xf>
    <xf numFmtId="0" fontId="54" fillId="0" borderId="64" xfId="0" applyFont="1" applyBorder="1" applyAlignment="1">
      <alignment horizontal="left" vertical="center" wrapText="1"/>
    </xf>
    <xf numFmtId="0" fontId="54" fillId="0" borderId="64" xfId="0" applyFont="1" applyBorder="1" applyAlignment="1">
      <alignment horizontal="center" vertical="center" wrapText="1"/>
    </xf>
    <xf numFmtId="173" fontId="59" fillId="0" borderId="64" xfId="0" applyNumberFormat="1" applyFont="1" applyBorder="1" applyAlignment="1">
      <alignment horizontal="right" vertical="center" shrinkToFit="1"/>
    </xf>
    <xf numFmtId="173" fontId="59" fillId="15" borderId="64" xfId="0" applyNumberFormat="1" applyFont="1" applyFill="1" applyBorder="1" applyAlignment="1">
      <alignment horizontal="right" vertical="center" shrinkToFit="1"/>
    </xf>
    <xf numFmtId="0" fontId="54" fillId="0" borderId="68" xfId="0" applyFont="1" applyBorder="1" applyAlignment="1">
      <alignment horizontal="left" vertical="center" wrapText="1"/>
    </xf>
    <xf numFmtId="0" fontId="54" fillId="0" borderId="68" xfId="0" applyFont="1" applyBorder="1" applyAlignment="1">
      <alignment horizontal="center" vertical="center" wrapText="1"/>
    </xf>
    <xf numFmtId="0" fontId="60" fillId="0" borderId="0" xfId="0" applyFont="1" applyAlignment="1">
      <alignment vertical="center"/>
    </xf>
    <xf numFmtId="0" fontId="54" fillId="17" borderId="68" xfId="0" applyFont="1" applyFill="1" applyBorder="1" applyAlignment="1">
      <alignment horizontal="left" vertical="center" wrapText="1"/>
    </xf>
    <xf numFmtId="0" fontId="54" fillId="17" borderId="68" xfId="0" applyFont="1" applyFill="1" applyBorder="1" applyAlignment="1">
      <alignment horizontal="center" vertical="center" wrapText="1"/>
    </xf>
    <xf numFmtId="173" fontId="40" fillId="17" borderId="68" xfId="0" applyNumberFormat="1" applyFont="1" applyFill="1" applyBorder="1" applyAlignment="1">
      <alignment horizontal="right" vertical="center" shrinkToFit="1"/>
    </xf>
    <xf numFmtId="173" fontId="40" fillId="15" borderId="68" xfId="0" applyNumberFormat="1" applyFont="1" applyFill="1" applyBorder="1" applyAlignment="1">
      <alignment horizontal="right" vertical="center" shrinkToFit="1"/>
    </xf>
    <xf numFmtId="0" fontId="58" fillId="6" borderId="77" xfId="0" applyFont="1" applyFill="1" applyBorder="1" applyAlignment="1">
      <alignment horizontal="center" vertical="center" wrapText="1"/>
    </xf>
    <xf numFmtId="0" fontId="61" fillId="6" borderId="68" xfId="0" applyFont="1" applyFill="1" applyBorder="1" applyAlignment="1">
      <alignment vertical="center" wrapText="1"/>
    </xf>
    <xf numFmtId="0" fontId="56" fillId="18" borderId="75" xfId="0" applyFont="1" applyFill="1" applyBorder="1" applyAlignment="1">
      <alignment horizontal="center" vertical="center" wrapText="1"/>
    </xf>
    <xf numFmtId="172" fontId="40" fillId="16" borderId="78" xfId="0" applyNumberFormat="1" applyFont="1" applyFill="1" applyBorder="1" applyAlignment="1">
      <alignment horizontal="justify" vertical="center" shrinkToFit="1"/>
    </xf>
    <xf numFmtId="0" fontId="48" fillId="15" borderId="79" xfId="0" applyFont="1" applyFill="1" applyBorder="1" applyAlignment="1">
      <alignment horizontal="justify" vertical="center" shrinkToFit="1"/>
    </xf>
    <xf numFmtId="176" fontId="55" fillId="6" borderId="79" xfId="0" applyNumberFormat="1" applyFont="1" applyFill="1" applyBorder="1" applyAlignment="1">
      <alignment horizontal="right" vertical="center" shrinkToFit="1"/>
    </xf>
    <xf numFmtId="176" fontId="40" fillId="0" borderId="0" xfId="0" applyNumberFormat="1" applyFont="1" applyAlignment="1">
      <alignment vertical="center"/>
    </xf>
    <xf numFmtId="0" fontId="56" fillId="6" borderId="5" xfId="0" applyFont="1" applyFill="1" applyBorder="1" applyAlignment="1">
      <alignment horizontal="center" vertical="center" wrapText="1"/>
    </xf>
    <xf numFmtId="0" fontId="61" fillId="6" borderId="68" xfId="0" applyFont="1" applyFill="1" applyBorder="1" applyAlignment="1">
      <alignment horizontal="left" vertical="center" wrapText="1"/>
    </xf>
    <xf numFmtId="0" fontId="56" fillId="18" borderId="0" xfId="0" applyFont="1" applyFill="1" applyAlignment="1">
      <alignment horizontal="center" vertical="center" wrapText="1"/>
    </xf>
    <xf numFmtId="0" fontId="56" fillId="17" borderId="76" xfId="0" applyFont="1" applyFill="1" applyBorder="1" applyAlignment="1">
      <alignment horizontal="left" vertical="center" wrapText="1"/>
    </xf>
    <xf numFmtId="0" fontId="56" fillId="17" borderId="76" xfId="0" applyFont="1" applyFill="1" applyBorder="1" applyAlignment="1">
      <alignment horizontal="center" vertical="center" wrapText="1"/>
    </xf>
    <xf numFmtId="0" fontId="48" fillId="16" borderId="80" xfId="0" applyFont="1" applyFill="1" applyBorder="1" applyAlignment="1">
      <alignment horizontal="justify" vertical="center" shrinkToFit="1"/>
    </xf>
    <xf numFmtId="0" fontId="48" fillId="15" borderId="76" xfId="0" applyFont="1" applyFill="1" applyBorder="1" applyAlignment="1">
      <alignment horizontal="justify" vertical="center" shrinkToFit="1"/>
    </xf>
    <xf numFmtId="10" fontId="40" fillId="0" borderId="0" xfId="0" applyNumberFormat="1" applyFont="1" applyAlignment="1">
      <alignment vertical="center"/>
    </xf>
    <xf numFmtId="0" fontId="62" fillId="0" borderId="0" xfId="0" applyFont="1" applyAlignment="1">
      <alignment vertical="center"/>
    </xf>
    <xf numFmtId="0" fontId="13" fillId="0" borderId="1" xfId="0" applyFont="1" applyBorder="1" applyAlignment="1">
      <alignment vertical="center"/>
    </xf>
    <xf numFmtId="0" fontId="63" fillId="0" borderId="81" xfId="0" applyFont="1" applyBorder="1" applyAlignment="1">
      <alignment horizontal="center" vertical="center"/>
    </xf>
    <xf numFmtId="0" fontId="63" fillId="0" borderId="82" xfId="0" applyFont="1" applyBorder="1" applyAlignment="1">
      <alignment horizontal="center" vertical="center"/>
    </xf>
    <xf numFmtId="177" fontId="13" fillId="0" borderId="0" xfId="0" applyNumberFormat="1" applyFont="1" applyAlignment="1">
      <alignment vertical="center"/>
    </xf>
    <xf numFmtId="178" fontId="13" fillId="0" borderId="0" xfId="0" applyNumberFormat="1" applyFont="1" applyAlignment="1">
      <alignment vertical="center"/>
    </xf>
    <xf numFmtId="0" fontId="13" fillId="0" borderId="0" xfId="0" applyFont="1" applyAlignment="1">
      <alignment horizontal="center" vertical="center"/>
    </xf>
    <xf numFmtId="177" fontId="13" fillId="0" borderId="0" xfId="0" applyNumberFormat="1" applyFont="1" applyAlignment="1">
      <alignment horizontal="center" vertical="center"/>
    </xf>
    <xf numFmtId="0" fontId="13" fillId="0" borderId="48" xfId="0" applyFont="1" applyBorder="1" applyAlignment="1">
      <alignment vertical="center"/>
    </xf>
    <xf numFmtId="0" fontId="13" fillId="0" borderId="7" xfId="0" applyFont="1" applyBorder="1" applyAlignment="1">
      <alignment vertical="center"/>
    </xf>
    <xf numFmtId="10" fontId="13" fillId="2" borderId="48" xfId="0" applyNumberFormat="1" applyFont="1" applyFill="1" applyBorder="1" applyAlignment="1" applyProtection="1">
      <alignment vertical="center"/>
      <protection locked="0"/>
    </xf>
    <xf numFmtId="177" fontId="13" fillId="0" borderId="83" xfId="0" applyNumberFormat="1" applyFont="1" applyBorder="1" applyAlignment="1">
      <alignment vertical="center"/>
    </xf>
    <xf numFmtId="177" fontId="13" fillId="0" borderId="84" xfId="0" applyNumberFormat="1" applyFont="1" applyBorder="1" applyAlignment="1">
      <alignment vertical="center"/>
    </xf>
    <xf numFmtId="177" fontId="13" fillId="0" borderId="85" xfId="0" applyNumberFormat="1" applyFont="1" applyBorder="1" applyAlignment="1">
      <alignment vertical="center"/>
    </xf>
    <xf numFmtId="0" fontId="13" fillId="0" borderId="12" xfId="0" applyFont="1" applyBorder="1" applyAlignment="1">
      <alignment vertical="center"/>
    </xf>
    <xf numFmtId="179" fontId="13" fillId="2" borderId="3" xfId="0" applyNumberFormat="1" applyFont="1" applyFill="1" applyBorder="1" applyAlignment="1" applyProtection="1">
      <alignment vertical="center"/>
      <protection locked="0"/>
    </xf>
    <xf numFmtId="179" fontId="13" fillId="0" borderId="86" xfId="0" applyNumberFormat="1" applyFont="1" applyBorder="1" applyAlignment="1">
      <alignment vertical="center"/>
    </xf>
    <xf numFmtId="179" fontId="28" fillId="0" borderId="81" xfId="0" applyNumberFormat="1" applyFont="1" applyBorder="1" applyAlignment="1">
      <alignment vertical="center"/>
    </xf>
    <xf numFmtId="179" fontId="28" fillId="0" borderId="82" xfId="0" applyNumberFormat="1" applyFont="1" applyBorder="1" applyAlignment="1">
      <alignment vertical="center"/>
    </xf>
    <xf numFmtId="0" fontId="13" fillId="0" borderId="51" xfId="0" applyFont="1" applyBorder="1" applyAlignment="1">
      <alignment vertical="center"/>
    </xf>
    <xf numFmtId="0" fontId="13" fillId="0" borderId="87" xfId="0" applyFont="1" applyBorder="1" applyAlignment="1">
      <alignment vertical="center"/>
    </xf>
    <xf numFmtId="10" fontId="13" fillId="0" borderId="88" xfId="0" applyNumberFormat="1" applyFont="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17.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hyperlink" Target="https://k-sindan.smrj.go.jp/" TargetMode="External"/><Relationship Id="rId3" Type="http://schemas.openxmlformats.org/officeDocument/2006/relationships/image" Target="../media/image7.png"/><Relationship Id="rId4" Type="http://schemas.openxmlformats.org/officeDocument/2006/relationships/hyperlink" Target="https://kakakutenka.smrj.go.jp/"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452505</xdr:colOff>
      <xdr:row>23</xdr:row>
      <xdr:rowOff>74380</xdr:rowOff>
    </xdr:from>
    <xdr:to>
      <xdr:col>9</xdr:col>
      <xdr:colOff>323272</xdr:colOff>
      <xdr:row>50</xdr:row>
      <xdr:rowOff>96131</xdr:rowOff>
    </xdr:to>
    <xdr:pic>
      <xdr:nvPicPr>
        <xdr:cNvPr id="1"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486854</xdr:colOff>
      <xdr:row>72</xdr:row>
      <xdr:rowOff>56236</xdr:rowOff>
    </xdr:from>
    <xdr:to>
      <xdr:col>30</xdr:col>
      <xdr:colOff>59456</xdr:colOff>
      <xdr:row>119</xdr:row>
      <xdr:rowOff>92404</xdr:rowOff>
    </xdr:to>
    <xdr:pic>
      <xdr:nvPicPr>
        <xdr:cNvPr id="1"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twoCellAnchor editAs="oneCell">
    <xdr:from>
      <xdr:col>16</xdr:col>
      <xdr:colOff>487597</xdr:colOff>
      <xdr:row>22</xdr:row>
      <xdr:rowOff>188708</xdr:rowOff>
    </xdr:from>
    <xdr:to>
      <xdr:col>30</xdr:col>
      <xdr:colOff>41702</xdr:colOff>
      <xdr:row>71</xdr:row>
      <xdr:rowOff>191722</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twoCellAnchor editAs="oneCell">
    <xdr:from>
      <xdr:col>16</xdr:col>
      <xdr:colOff>493060</xdr:colOff>
      <xdr:row>0</xdr:row>
      <xdr:rowOff>156882</xdr:rowOff>
    </xdr:from>
    <xdr:to>
      <xdr:col>30</xdr:col>
      <xdr:colOff>44825</xdr:colOff>
      <xdr:row>21</xdr:row>
      <xdr:rowOff>158690</xdr:rowOff>
    </xdr:to>
    <xdr:pic>
      <xdr:nvPicPr>
        <xdr:cNvPr id="3" name="Pictur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452211</xdr:colOff>
      <xdr:row>1</xdr:row>
      <xdr:rowOff>13607</xdr:rowOff>
    </xdr:from>
    <xdr:to>
      <xdr:col>37</xdr:col>
      <xdr:colOff>49207</xdr:colOff>
      <xdr:row>95</xdr:row>
      <xdr:rowOff>203560</xdr:rowOff>
    </xdr:to>
    <xdr:pic>
      <xdr:nvPicPr>
        <xdr:cNvPr id="1"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371928</xdr:colOff>
      <xdr:row>2</xdr:row>
      <xdr:rowOff>54428</xdr:rowOff>
    </xdr:from>
    <xdr:to>
      <xdr:col>23</xdr:col>
      <xdr:colOff>97790</xdr:colOff>
      <xdr:row>20</xdr:row>
      <xdr:rowOff>98516</xdr:rowOff>
    </xdr:to>
    <xdr:pic>
      <xdr:nvPicPr>
        <xdr:cNvPr id="1"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twoCellAnchor editAs="oneCell">
    <xdr:from>
      <xdr:col>13</xdr:col>
      <xdr:colOff>0</xdr:colOff>
      <xdr:row>21</xdr:row>
      <xdr:rowOff>0</xdr:rowOff>
    </xdr:from>
    <xdr:to>
      <xdr:col>23</xdr:col>
      <xdr:colOff>98253</xdr:colOff>
      <xdr:row>36</xdr:row>
      <xdr:rowOff>174566</xdr:rowOff>
    </xdr:to>
    <xdr:pic>
      <xdr:nvPicPr>
        <xdr:cNvPr id="2" name="Picture 2">
          <a:hlinkClick xmlns:r="http://schemas.openxmlformats.org/officeDocument/2006/relationships" r:id="rId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ffice テーマ">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1"/>
  <sheetViews>
    <sheetView workbookViewId="0" showGridLines="0" zoomScale="85" zoomScaleNormal="85" view="pageBreakPreview"/>
  </sheetViews>
  <sheetFormatPr defaultRowHeight="18" outlineLevelRow="0" outlineLevelCol="0" x14ac:dyDescent="0.45" defaultColWidth="9" customHeight="1"/>
  <cols>
    <col min="1" max="1" width="4.296875" style="1" customWidth="1"/>
    <col min="2" max="12" width="9.296875" style="1" customWidth="1"/>
    <col min="13" max="16384" width="9" style="1" customWidth="1"/>
  </cols>
  <sheetData>
    <row r="1" spans="1:12" x14ac:dyDescent="0.25">
      <c r="A1" s="2" t="s">
        <v>0</v>
      </c>
      <c r="B1" s="3"/>
      <c r="C1" s="3"/>
      <c r="D1" s="3"/>
      <c r="E1" s="3"/>
      <c r="F1" s="3"/>
      <c r="G1" s="3"/>
      <c r="H1" s="3"/>
      <c r="I1" s="3"/>
      <c r="J1" s="3"/>
      <c r="K1" s="3"/>
      <c r="L1" s="3"/>
    </row>
    <row r="2" ht="18.6" customHeight="1" spans="1:12" x14ac:dyDescent="0.25">
      <c r="A2" s="4"/>
      <c r="B2" s="4" t="s">
        <v>1</v>
      </c>
      <c r="C2" s="5"/>
      <c r="D2" s="5"/>
      <c r="E2" s="5"/>
      <c r="F2" s="5"/>
      <c r="G2" s="5"/>
      <c r="H2" s="5"/>
      <c r="I2" s="5"/>
      <c r="J2" s="5"/>
      <c r="K2" s="5"/>
      <c r="L2" s="5"/>
    </row>
    <row r="3" ht="20.4" customHeight="1" spans="1:12" x14ac:dyDescent="0.25">
      <c r="A3" s="4"/>
      <c r="B3" s="6"/>
      <c r="C3" s="7"/>
      <c r="D3" s="7"/>
      <c r="E3" s="7"/>
      <c r="F3" s="8"/>
      <c r="G3" s="5"/>
      <c r="H3" s="5"/>
      <c r="I3" s="5"/>
      <c r="J3" s="5"/>
      <c r="K3" s="5"/>
      <c r="L3" s="5"/>
    </row>
    <row r="4" spans="2:12" x14ac:dyDescent="0.25">
      <c r="B4" s="4" t="s">
        <v>2</v>
      </c>
      <c r="C4" s="5"/>
      <c r="D4" s="5"/>
      <c r="E4" s="5"/>
      <c r="F4" s="5"/>
      <c r="G4" s="5"/>
      <c r="H4" s="5"/>
      <c r="I4" s="5"/>
      <c r="J4" s="5"/>
      <c r="K4" s="5"/>
      <c r="L4" s="5"/>
    </row>
    <row r="5" spans="1:12" x14ac:dyDescent="0.25">
      <c r="A5" s="9" t="s">
        <v>3</v>
      </c>
      <c r="B5" s="9"/>
      <c r="C5" s="9"/>
      <c r="D5" s="9"/>
      <c r="E5" s="9"/>
      <c r="F5" s="9"/>
      <c r="G5" s="9"/>
      <c r="H5" s="9"/>
      <c r="I5" s="9"/>
      <c r="J5" s="9"/>
      <c r="K5" s="9"/>
      <c r="L5" s="9"/>
    </row>
    <row r="6" ht="18.75" customHeight="1" spans="1:12" x14ac:dyDescent="0.25">
      <c r="A6" s="9"/>
      <c r="B6" s="9"/>
      <c r="C6" s="9"/>
      <c r="D6" s="9"/>
      <c r="E6" s="9"/>
      <c r="F6" s="9"/>
      <c r="G6" s="9"/>
      <c r="H6" s="9"/>
      <c r="I6" s="9"/>
      <c r="J6" s="9"/>
      <c r="K6" s="9"/>
      <c r="L6" s="9"/>
    </row>
    <row r="7" ht="18.6" customHeight="1" spans="1:12" x14ac:dyDescent="0.25">
      <c r="A7" s="5"/>
      <c r="B7" s="10" t="s">
        <v>4</v>
      </c>
      <c r="C7" s="11"/>
      <c r="D7" s="4"/>
      <c r="E7" s="5"/>
      <c r="F7" s="5"/>
      <c r="G7" s="5"/>
      <c r="H7" s="5"/>
      <c r="I7" s="5"/>
      <c r="J7" s="5"/>
      <c r="K7" s="5"/>
      <c r="L7" s="5"/>
    </row>
    <row r="8" ht="26.25" customHeight="1" spans="1:12" x14ac:dyDescent="0.25">
      <c r="A8" s="5"/>
      <c r="B8" s="12">
        <f>'（別紙１）省力化計算シート'!M3</f>
        <v>0</v>
      </c>
      <c r="C8" s="13"/>
      <c r="D8" s="14"/>
      <c r="E8" s="5"/>
      <c r="F8" s="5"/>
      <c r="G8" s="5"/>
      <c r="H8" s="5"/>
      <c r="I8" s="5"/>
      <c r="J8" s="5"/>
      <c r="K8" s="5"/>
      <c r="L8" s="5"/>
    </row>
    <row r="9" spans="1:12" x14ac:dyDescent="0.25">
      <c r="A9" s="5"/>
      <c r="B9" s="5" t="s">
        <v>5</v>
      </c>
      <c r="C9" s="5"/>
      <c r="D9" s="5"/>
      <c r="E9" s="5"/>
      <c r="F9" s="5"/>
      <c r="G9" s="5"/>
      <c r="H9" s="5"/>
      <c r="I9" s="5"/>
      <c r="J9" s="5"/>
      <c r="K9" s="5"/>
      <c r="L9" s="5"/>
    </row>
    <row r="10" spans="1:12" x14ac:dyDescent="0.25">
      <c r="A10" s="5"/>
      <c r="B10" s="5" t="s">
        <v>6</v>
      </c>
      <c r="C10" s="5"/>
      <c r="D10" s="5"/>
      <c r="E10" s="5"/>
      <c r="F10" s="5"/>
      <c r="G10" s="5"/>
      <c r="H10" s="5"/>
      <c r="I10" s="5"/>
      <c r="J10" s="5"/>
      <c r="K10" s="5"/>
      <c r="L10" s="5"/>
    </row>
    <row r="11" spans="1:12" x14ac:dyDescent="0.25">
      <c r="A11" s="5"/>
      <c r="B11" s="5"/>
      <c r="C11" s="5"/>
      <c r="D11" s="5"/>
      <c r="E11" s="5"/>
      <c r="F11" s="5"/>
      <c r="G11" s="5"/>
      <c r="H11" s="5"/>
      <c r="I11" s="5"/>
      <c r="J11" s="5"/>
      <c r="K11" s="5"/>
      <c r="L11" s="5"/>
    </row>
    <row r="12" spans="1:12" x14ac:dyDescent="0.25">
      <c r="A12" s="5"/>
      <c r="B12" s="15" t="s">
        <v>7</v>
      </c>
      <c r="C12" s="4"/>
      <c r="D12" s="4"/>
      <c r="E12" s="4"/>
      <c r="F12" s="5"/>
      <c r="G12" s="5"/>
      <c r="H12" s="5"/>
      <c r="I12" s="5"/>
      <c r="J12" s="5"/>
      <c r="K12" s="5"/>
      <c r="L12" s="5"/>
    </row>
    <row r="13" spans="1:12" x14ac:dyDescent="0.25">
      <c r="A13" s="5"/>
      <c r="B13" s="15"/>
      <c r="C13" s="4"/>
      <c r="D13" s="4"/>
      <c r="E13" s="4"/>
      <c r="F13" s="5"/>
      <c r="G13" s="5"/>
      <c r="H13" s="5"/>
      <c r="I13" s="5"/>
      <c r="J13" s="5"/>
      <c r="K13" s="5"/>
      <c r="L13" s="5"/>
    </row>
    <row r="14" spans="1:12" x14ac:dyDescent="0.25">
      <c r="A14" s="5"/>
      <c r="B14" s="15"/>
      <c r="C14" s="4"/>
      <c r="D14" s="4"/>
      <c r="E14" s="4"/>
      <c r="F14" s="5"/>
      <c r="G14" s="5"/>
      <c r="H14" s="5"/>
      <c r="I14" s="5"/>
      <c r="J14" s="5"/>
      <c r="K14" s="5"/>
      <c r="L14" s="5"/>
    </row>
    <row r="15" spans="1:12" x14ac:dyDescent="0.25">
      <c r="A15" s="5"/>
      <c r="B15" s="15"/>
      <c r="C15" s="4"/>
      <c r="D15" s="4"/>
      <c r="E15" s="4"/>
      <c r="F15" s="5"/>
      <c r="G15" s="5"/>
      <c r="H15" s="5"/>
      <c r="I15" s="5"/>
      <c r="J15" s="5"/>
      <c r="K15" s="5"/>
      <c r="L15" s="5"/>
    </row>
    <row r="16" spans="1:12" x14ac:dyDescent="0.25">
      <c r="A16" s="5"/>
      <c r="B16" s="15"/>
      <c r="C16" s="4"/>
      <c r="D16" s="4"/>
      <c r="E16" s="4"/>
      <c r="F16" s="5"/>
      <c r="G16" s="5"/>
      <c r="H16" s="5"/>
      <c r="I16" s="5"/>
      <c r="J16" s="5"/>
      <c r="K16" s="5"/>
      <c r="L16" s="5"/>
    </row>
    <row r="17" spans="1:12" x14ac:dyDescent="0.25">
      <c r="A17" s="5"/>
      <c r="B17" s="15"/>
      <c r="C17" s="4"/>
      <c r="D17" s="4"/>
      <c r="E17" s="4"/>
      <c r="F17" s="5"/>
      <c r="G17" s="5"/>
      <c r="H17" s="5"/>
      <c r="I17" s="5"/>
      <c r="J17" s="5"/>
      <c r="K17" s="5"/>
      <c r="L17" s="5"/>
    </row>
    <row r="18" spans="1:12" x14ac:dyDescent="0.25">
      <c r="A18" s="5"/>
      <c r="B18" s="15"/>
      <c r="C18" s="4"/>
      <c r="D18" s="4"/>
      <c r="E18" s="4"/>
      <c r="F18" s="5"/>
      <c r="G18" s="5"/>
      <c r="H18" s="5"/>
      <c r="I18" s="5"/>
      <c r="J18" s="5"/>
      <c r="K18" s="5"/>
      <c r="L18" s="5"/>
    </row>
    <row r="19" spans="1:12" x14ac:dyDescent="0.25">
      <c r="A19" s="5"/>
      <c r="B19" s="15"/>
      <c r="C19" s="4"/>
      <c r="D19" s="4"/>
      <c r="E19" s="4"/>
      <c r="F19" s="5"/>
      <c r="G19" s="5"/>
      <c r="H19" s="5"/>
      <c r="I19" s="5"/>
      <c r="J19" s="5"/>
      <c r="K19" s="5"/>
      <c r="L19" s="5"/>
    </row>
    <row r="20" spans="1:12" x14ac:dyDescent="0.25">
      <c r="A20" s="5"/>
      <c r="B20" s="15"/>
      <c r="C20" s="4"/>
      <c r="D20" s="4"/>
      <c r="E20" s="4"/>
      <c r="F20" s="5"/>
      <c r="G20" s="5"/>
      <c r="H20" s="5"/>
      <c r="I20" s="5"/>
      <c r="J20" s="5"/>
      <c r="K20" s="5"/>
      <c r="L20" s="5"/>
    </row>
    <row r="21" spans="1:12" x14ac:dyDescent="0.25">
      <c r="A21" s="5"/>
      <c r="B21" s="15"/>
      <c r="C21" s="4"/>
      <c r="D21" s="4"/>
      <c r="E21" s="4"/>
      <c r="F21" s="5"/>
      <c r="G21" s="5"/>
      <c r="H21" s="5"/>
      <c r="I21" s="5"/>
      <c r="J21" s="5"/>
      <c r="K21" s="5"/>
      <c r="L21" s="5"/>
    </row>
    <row r="22" spans="1:12" x14ac:dyDescent="0.25">
      <c r="A22" s="5"/>
      <c r="B22" s="15"/>
      <c r="C22" s="4"/>
      <c r="D22" s="4"/>
      <c r="E22" s="4"/>
      <c r="F22" s="5"/>
      <c r="G22" s="5"/>
      <c r="H22" s="5"/>
      <c r="I22" s="5"/>
      <c r="J22" s="5"/>
      <c r="K22" s="5"/>
      <c r="L22" s="5"/>
    </row>
    <row r="23" ht="18.6" customHeight="1" spans="1:12" x14ac:dyDescent="0.25">
      <c r="A23" s="5"/>
      <c r="B23" s="15"/>
      <c r="C23" s="4"/>
      <c r="D23" s="4"/>
      <c r="E23" s="4"/>
      <c r="F23" s="5"/>
      <c r="G23" s="5"/>
      <c r="H23" s="5"/>
      <c r="I23" s="5"/>
      <c r="J23" s="5"/>
      <c r="K23" s="5"/>
      <c r="L23" s="5"/>
    </row>
    <row r="24" spans="2:10" x14ac:dyDescent="0.25">
      <c r="B24" s="16" t="s">
        <v>8</v>
      </c>
      <c r="C24" s="17"/>
      <c r="D24" s="17"/>
      <c r="E24" s="18"/>
      <c r="F24" s="18"/>
      <c r="G24" s="18"/>
      <c r="H24" s="18"/>
      <c r="I24" s="18"/>
      <c r="J24" s="19"/>
    </row>
    <row r="25" spans="2:10" x14ac:dyDescent="0.25">
      <c r="B25" s="20"/>
      <c r="C25" s="21"/>
      <c r="D25" s="21"/>
      <c r="E25" s="22"/>
      <c r="F25" s="22"/>
      <c r="G25" s="22"/>
      <c r="H25" s="22"/>
      <c r="I25" s="22"/>
      <c r="J25" s="23"/>
    </row>
    <row r="26" spans="2:10" x14ac:dyDescent="0.25">
      <c r="B26" s="20"/>
      <c r="C26" s="21"/>
      <c r="D26" s="21"/>
      <c r="E26" s="22"/>
      <c r="F26" s="22"/>
      <c r="G26" s="22"/>
      <c r="H26" s="22"/>
      <c r="I26" s="22"/>
      <c r="J26" s="23"/>
    </row>
    <row r="27" spans="2:10" x14ac:dyDescent="0.25">
      <c r="B27" s="20"/>
      <c r="C27" s="21"/>
      <c r="D27" s="21"/>
      <c r="E27" s="22"/>
      <c r="F27" s="22"/>
      <c r="G27" s="22"/>
      <c r="H27" s="22"/>
      <c r="I27" s="22"/>
      <c r="J27" s="23"/>
    </row>
    <row r="28" ht="18.6" customHeight="1" spans="2:10" x14ac:dyDescent="0.25">
      <c r="B28" s="24"/>
      <c r="C28" s="22"/>
      <c r="D28" s="22"/>
      <c r="E28" s="22"/>
      <c r="F28" s="22"/>
      <c r="G28" s="22"/>
      <c r="H28" s="22"/>
      <c r="I28" s="22"/>
      <c r="J28" s="23"/>
    </row>
    <row r="29" ht="18.6" customHeight="1" spans="2:10" x14ac:dyDescent="0.25">
      <c r="B29" s="24"/>
      <c r="C29" s="22"/>
      <c r="D29" s="22"/>
      <c r="E29" s="22"/>
      <c r="F29" s="22"/>
      <c r="G29" s="22"/>
      <c r="H29" s="22"/>
      <c r="I29" s="22"/>
      <c r="J29" s="23"/>
    </row>
    <row r="30" ht="18.6" customHeight="1" spans="2:10" x14ac:dyDescent="0.25">
      <c r="B30" s="24"/>
      <c r="C30" s="22"/>
      <c r="D30" s="22"/>
      <c r="E30" s="22"/>
      <c r="F30" s="22"/>
      <c r="G30" s="22"/>
      <c r="H30" s="22"/>
      <c r="I30" s="22"/>
      <c r="J30" s="23"/>
    </row>
    <row r="31" ht="18.6" customHeight="1" spans="2:10" x14ac:dyDescent="0.25">
      <c r="B31" s="24"/>
      <c r="C31" s="22"/>
      <c r="D31" s="22"/>
      <c r="E31" s="22"/>
      <c r="F31" s="22"/>
      <c r="G31" s="22"/>
      <c r="H31" s="22"/>
      <c r="I31" s="22"/>
      <c r="J31" s="23"/>
    </row>
    <row r="32" ht="18.6" customHeight="1" spans="2:10" x14ac:dyDescent="0.25">
      <c r="B32" s="24"/>
      <c r="C32" s="22"/>
      <c r="D32" s="22"/>
      <c r="E32" s="22"/>
      <c r="F32" s="22"/>
      <c r="G32" s="22"/>
      <c r="H32" s="22"/>
      <c r="I32" s="22"/>
      <c r="J32" s="23"/>
    </row>
    <row r="33" ht="18.6" customHeight="1" spans="2:10" x14ac:dyDescent="0.25">
      <c r="B33" s="24"/>
      <c r="C33" s="22"/>
      <c r="D33" s="22"/>
      <c r="E33" s="22"/>
      <c r="F33" s="22"/>
      <c r="G33" s="22"/>
      <c r="H33" s="22"/>
      <c r="I33" s="22"/>
      <c r="J33" s="23"/>
    </row>
    <row r="34" ht="18.6" customHeight="1" spans="2:10" x14ac:dyDescent="0.25">
      <c r="B34" s="24"/>
      <c r="C34" s="22"/>
      <c r="D34" s="22"/>
      <c r="E34" s="22"/>
      <c r="F34" s="22"/>
      <c r="G34" s="22"/>
      <c r="H34" s="22"/>
      <c r="I34" s="22"/>
      <c r="J34" s="23"/>
    </row>
    <row r="35" ht="18.6" customHeight="1" spans="2:10" x14ac:dyDescent="0.25">
      <c r="B35" s="24"/>
      <c r="C35" s="22"/>
      <c r="D35" s="22"/>
      <c r="E35" s="22"/>
      <c r="F35" s="22"/>
      <c r="G35" s="22"/>
      <c r="H35" s="22"/>
      <c r="I35" s="22"/>
      <c r="J35" s="23"/>
    </row>
    <row r="36" ht="18.6" customHeight="1" spans="2:10" x14ac:dyDescent="0.25">
      <c r="B36" s="24"/>
      <c r="C36" s="22"/>
      <c r="D36" s="22"/>
      <c r="E36" s="22"/>
      <c r="F36" s="22"/>
      <c r="G36" s="22"/>
      <c r="H36" s="22"/>
      <c r="I36" s="22"/>
      <c r="J36" s="23"/>
    </row>
    <row r="37" ht="18.6" customHeight="1" spans="2:10" x14ac:dyDescent="0.25">
      <c r="B37" s="24"/>
      <c r="C37" s="22"/>
      <c r="D37" s="22"/>
      <c r="E37" s="22"/>
      <c r="F37" s="22"/>
      <c r="G37" s="22"/>
      <c r="H37" s="22"/>
      <c r="I37" s="22"/>
      <c r="J37" s="23"/>
    </row>
    <row r="38" ht="18.6" customHeight="1" spans="2:10" x14ac:dyDescent="0.25">
      <c r="B38" s="24"/>
      <c r="C38" s="22"/>
      <c r="D38" s="22"/>
      <c r="E38" s="22"/>
      <c r="F38" s="22"/>
      <c r="G38" s="22"/>
      <c r="H38" s="22"/>
      <c r="I38" s="22"/>
      <c r="J38" s="23"/>
    </row>
    <row r="39" ht="18.6" customHeight="1" spans="2:10" x14ac:dyDescent="0.25">
      <c r="B39" s="24"/>
      <c r="C39" s="22"/>
      <c r="D39" s="22"/>
      <c r="E39" s="22"/>
      <c r="F39" s="22"/>
      <c r="G39" s="22"/>
      <c r="H39" s="22"/>
      <c r="I39" s="22"/>
      <c r="J39" s="23"/>
    </row>
    <row r="40" ht="18.6" customHeight="1" spans="2:10" x14ac:dyDescent="0.25">
      <c r="B40" s="24"/>
      <c r="C40" s="22"/>
      <c r="D40" s="22"/>
      <c r="E40" s="22"/>
      <c r="F40" s="22"/>
      <c r="G40" s="22"/>
      <c r="H40" s="22"/>
      <c r="I40" s="22"/>
      <c r="J40" s="23"/>
    </row>
    <row r="41" spans="2:10" x14ac:dyDescent="0.25">
      <c r="B41" s="24"/>
      <c r="C41" s="22"/>
      <c r="D41" s="22"/>
      <c r="E41" s="22"/>
      <c r="F41" s="22"/>
      <c r="G41" s="22"/>
      <c r="H41" s="22"/>
      <c r="I41" s="22"/>
      <c r="J41" s="23"/>
    </row>
    <row r="42" spans="2:10" x14ac:dyDescent="0.25">
      <c r="B42" s="24"/>
      <c r="C42" s="22"/>
      <c r="D42" s="22"/>
      <c r="E42" s="22"/>
      <c r="F42" s="22"/>
      <c r="G42" s="22"/>
      <c r="H42" s="22"/>
      <c r="I42" s="22"/>
      <c r="J42" s="23"/>
    </row>
    <row r="43" spans="2:10" x14ac:dyDescent="0.25">
      <c r="B43" s="24"/>
      <c r="C43" s="22"/>
      <c r="D43" s="22"/>
      <c r="E43" s="22"/>
      <c r="F43" s="22"/>
      <c r="G43" s="22"/>
      <c r="H43" s="22"/>
      <c r="I43" s="22"/>
      <c r="J43" s="23"/>
    </row>
    <row r="44" spans="2:10" x14ac:dyDescent="0.25">
      <c r="B44" s="24"/>
      <c r="C44" s="22"/>
      <c r="D44" s="22"/>
      <c r="E44" s="22"/>
      <c r="F44" s="22"/>
      <c r="G44" s="22"/>
      <c r="H44" s="22"/>
      <c r="I44" s="22"/>
      <c r="J44" s="23"/>
    </row>
    <row r="45" spans="2:10" x14ac:dyDescent="0.25">
      <c r="B45" s="24"/>
      <c r="C45" s="22"/>
      <c r="D45" s="22"/>
      <c r="E45" s="22"/>
      <c r="F45" s="22"/>
      <c r="G45" s="22"/>
      <c r="H45" s="22"/>
      <c r="I45" s="22"/>
      <c r="J45" s="23"/>
    </row>
    <row r="46" spans="2:10" x14ac:dyDescent="0.25">
      <c r="B46" s="24"/>
      <c r="C46" s="22"/>
      <c r="D46" s="22"/>
      <c r="E46" s="22"/>
      <c r="F46" s="22"/>
      <c r="G46" s="22"/>
      <c r="H46" s="22"/>
      <c r="I46" s="22"/>
      <c r="J46" s="23"/>
    </row>
    <row r="47" spans="2:10" x14ac:dyDescent="0.25">
      <c r="B47" s="24"/>
      <c r="C47" s="22"/>
      <c r="D47" s="22"/>
      <c r="E47" s="22"/>
      <c r="F47" s="22"/>
      <c r="G47" s="22"/>
      <c r="H47" s="22"/>
      <c r="I47" s="22"/>
      <c r="J47" s="23"/>
    </row>
    <row r="48" spans="2:10" x14ac:dyDescent="0.25">
      <c r="B48" s="24"/>
      <c r="C48" s="22"/>
      <c r="D48" s="22"/>
      <c r="E48" s="22"/>
      <c r="F48" s="22"/>
      <c r="G48" s="22"/>
      <c r="H48" s="22"/>
      <c r="I48" s="22"/>
      <c r="J48" s="23"/>
    </row>
    <row r="49" spans="2:10" x14ac:dyDescent="0.25">
      <c r="B49" s="24"/>
      <c r="C49" s="22"/>
      <c r="D49" s="22"/>
      <c r="E49" s="22"/>
      <c r="F49" s="22"/>
      <c r="G49" s="22"/>
      <c r="H49" s="22"/>
      <c r="I49" s="22"/>
      <c r="J49" s="23"/>
    </row>
    <row r="50" spans="2:10" x14ac:dyDescent="0.25">
      <c r="B50" s="24"/>
      <c r="C50" s="22"/>
      <c r="D50" s="22"/>
      <c r="E50" s="22"/>
      <c r="F50" s="22"/>
      <c r="G50" s="22"/>
      <c r="H50" s="22"/>
      <c r="I50" s="22"/>
      <c r="J50" s="23"/>
    </row>
    <row r="51" ht="18.6" customHeight="1" spans="2:10" x14ac:dyDescent="0.25">
      <c r="B51" s="25"/>
      <c r="C51" s="26"/>
      <c r="D51" s="26"/>
      <c r="E51" s="26"/>
      <c r="F51" s="26"/>
      <c r="G51" s="26"/>
      <c r="H51" s="26"/>
      <c r="I51" s="26"/>
      <c r="J51" s="27"/>
    </row>
    <row r="53" ht="18.6" customHeight="1" spans="2:10" x14ac:dyDescent="0.25">
      <c r="B53" s="28" t="s">
        <v>9</v>
      </c>
      <c r="C53" s="28"/>
      <c r="D53" s="28"/>
      <c r="E53" s="28"/>
      <c r="F53" s="28"/>
      <c r="G53" s="28"/>
      <c r="H53" s="28"/>
      <c r="I53" s="28"/>
      <c r="J53" s="28"/>
    </row>
    <row r="54" ht="20.4" customHeight="1" spans="2:10" x14ac:dyDescent="0.25">
      <c r="B54" s="29">
        <v>5</v>
      </c>
      <c r="C54" s="30"/>
      <c r="D54" s="31" t="s">
        <v>10</v>
      </c>
      <c r="E54" s="28"/>
      <c r="F54" s="28"/>
      <c r="G54" s="28"/>
      <c r="H54" s="28"/>
      <c r="I54" s="28"/>
      <c r="J54" s="28"/>
    </row>
    <row r="55" ht="19.8" customHeight="1" spans="2:7" x14ac:dyDescent="0.25">
      <c r="B55" s="32"/>
      <c r="C55" s="33"/>
      <c r="D55" s="31"/>
      <c r="E55" s="28"/>
      <c r="F55" s="28"/>
      <c r="G55" s="28"/>
    </row>
    <row r="56" spans="2:10" x14ac:dyDescent="0.25">
      <c r="B56" s="28" t="s">
        <v>11</v>
      </c>
      <c r="C56" s="28"/>
      <c r="D56" s="28"/>
      <c r="E56" s="28"/>
      <c r="F56" s="28"/>
      <c r="G56" s="28"/>
      <c r="H56" s="28"/>
      <c r="I56" s="28"/>
      <c r="J56" s="28"/>
    </row>
    <row r="57" spans="2:10" x14ac:dyDescent="0.25">
      <c r="B57" s="28" t="s">
        <v>12</v>
      </c>
      <c r="C57" s="28"/>
      <c r="D57" s="28"/>
      <c r="E57" s="28"/>
      <c r="F57" s="28"/>
      <c r="G57" s="28"/>
      <c r="H57" s="28"/>
      <c r="I57" s="28"/>
      <c r="J57" s="28"/>
    </row>
    <row r="58" ht="18.6" customHeight="1" spans="2:10" x14ac:dyDescent="0.25">
      <c r="B58" s="28"/>
      <c r="C58" s="28"/>
      <c r="D58" s="28"/>
      <c r="E58" s="28"/>
      <c r="F58" s="28"/>
      <c r="G58" s="28"/>
      <c r="H58" s="28"/>
      <c r="I58" s="28"/>
      <c r="J58" s="28"/>
    </row>
    <row r="59" ht="18.6" customHeight="1" spans="2:10" x14ac:dyDescent="0.25">
      <c r="B59" s="34" t="s">
        <v>13</v>
      </c>
      <c r="C59" s="34"/>
      <c r="D59" s="34"/>
      <c r="F59" s="28"/>
      <c r="H59" s="35" t="s">
        <v>14</v>
      </c>
      <c r="I59" s="36">
        <v>7.48</v>
      </c>
      <c r="J59" s="28" t="s">
        <v>15</v>
      </c>
    </row>
    <row r="60" ht="46.95" customHeight="1" spans="2:10" x14ac:dyDescent="0.25">
      <c r="B60" s="37" t="s">
        <v>16</v>
      </c>
      <c r="C60" s="38"/>
      <c r="D60" s="38"/>
      <c r="E60" s="38"/>
      <c r="F60" s="38"/>
      <c r="G60" s="38"/>
      <c r="H60" s="38"/>
      <c r="I60" s="38"/>
      <c r="J60" s="39"/>
    </row>
    <row r="61" ht="52.5" customHeight="1" spans="2:10" x14ac:dyDescent="0.25">
      <c r="B61" s="40"/>
      <c r="C61" s="41"/>
      <c r="D61" s="41"/>
      <c r="E61" s="41"/>
      <c r="F61" s="41"/>
      <c r="G61" s="41"/>
      <c r="H61" s="41"/>
      <c r="I61" s="41"/>
      <c r="J61" s="42"/>
    </row>
    <row r="62" ht="25.5" customHeight="1" spans="2:10" x14ac:dyDescent="0.25">
      <c r="B62" s="40"/>
      <c r="C62" s="41"/>
      <c r="D62" s="41"/>
      <c r="E62" s="41"/>
      <c r="F62" s="41"/>
      <c r="G62" s="41"/>
      <c r="H62" s="41"/>
      <c r="I62" s="41"/>
      <c r="J62" s="42"/>
    </row>
    <row r="63" ht="25.5" customHeight="1" spans="2:10" x14ac:dyDescent="0.25">
      <c r="B63" s="43"/>
      <c r="C63" s="44"/>
      <c r="D63" s="44"/>
      <c r="E63" s="44"/>
      <c r="F63" s="44"/>
      <c r="G63" s="44"/>
      <c r="H63" s="44"/>
      <c r="I63" s="44"/>
      <c r="J63" s="45"/>
    </row>
    <row r="64" ht="18.6" customHeight="1" spans="2:10" x14ac:dyDescent="0.25">
      <c r="B64" s="46"/>
      <c r="C64" s="46"/>
      <c r="D64" s="46"/>
      <c r="E64" s="28"/>
      <c r="F64" s="28"/>
      <c r="G64" s="28"/>
      <c r="H64" s="28"/>
      <c r="I64" s="28"/>
      <c r="J64" s="28"/>
    </row>
    <row r="65" ht="18.6" customHeight="1" spans="2:10" x14ac:dyDescent="0.25">
      <c r="B65" s="34" t="s">
        <v>17</v>
      </c>
      <c r="C65" s="34"/>
      <c r="D65" s="34"/>
      <c r="E65" s="28"/>
      <c r="F65" s="28"/>
      <c r="G65" s="28"/>
      <c r="H65" s="35" t="s">
        <v>14</v>
      </c>
      <c r="I65" s="36">
        <v>7.48</v>
      </c>
      <c r="J65" s="28" t="s">
        <v>15</v>
      </c>
    </row>
    <row r="66" ht="18" customHeight="1" spans="2:10" x14ac:dyDescent="0.25">
      <c r="B66" s="37" t="s">
        <v>18</v>
      </c>
      <c r="C66" s="38"/>
      <c r="D66" s="38"/>
      <c r="E66" s="38"/>
      <c r="F66" s="38"/>
      <c r="G66" s="38"/>
      <c r="H66" s="38"/>
      <c r="I66" s="38"/>
      <c r="J66" s="39"/>
    </row>
    <row r="67" ht="18" customHeight="1" spans="2:10" x14ac:dyDescent="0.25">
      <c r="B67" s="40"/>
      <c r="C67" s="41"/>
      <c r="D67" s="41"/>
      <c r="E67" s="41"/>
      <c r="F67" s="41"/>
      <c r="G67" s="41"/>
      <c r="H67" s="41"/>
      <c r="I67" s="41"/>
      <c r="J67" s="42"/>
    </row>
    <row r="68" ht="18" customHeight="1" spans="2:10" x14ac:dyDescent="0.25">
      <c r="B68" s="40"/>
      <c r="C68" s="41"/>
      <c r="D68" s="41"/>
      <c r="E68" s="41"/>
      <c r="F68" s="41"/>
      <c r="G68" s="41"/>
      <c r="H68" s="41"/>
      <c r="I68" s="41"/>
      <c r="J68" s="42"/>
    </row>
    <row r="69" ht="18.6" customHeight="1" spans="2:10" x14ac:dyDescent="0.25">
      <c r="B69" s="43"/>
      <c r="C69" s="44"/>
      <c r="D69" s="44"/>
      <c r="E69" s="44"/>
      <c r="F69" s="44"/>
      <c r="G69" s="44"/>
      <c r="H69" s="44"/>
      <c r="I69" s="44"/>
      <c r="J69" s="45"/>
    </row>
    <row r="70" spans="2:10" x14ac:dyDescent="0.25">
      <c r="B70" s="46"/>
      <c r="C70" s="46"/>
      <c r="D70" s="46"/>
      <c r="E70" s="46"/>
      <c r="F70" s="46"/>
      <c r="G70" s="46"/>
      <c r="H70" s="46"/>
      <c r="I70" s="46"/>
      <c r="J70" s="46"/>
    </row>
    <row r="71" ht="18.6" customHeight="1" spans="2:10" x14ac:dyDescent="0.25">
      <c r="B71" s="46"/>
      <c r="C71" s="46"/>
      <c r="D71" s="46"/>
      <c r="E71" s="46"/>
      <c r="F71" s="46"/>
      <c r="G71" s="46"/>
      <c r="H71" s="46"/>
      <c r="I71" s="46"/>
      <c r="J71" s="46"/>
    </row>
    <row r="72" ht="18.6" customHeight="1" spans="2:10" x14ac:dyDescent="0.25">
      <c r="B72" s="34" t="s">
        <v>19</v>
      </c>
      <c r="C72" s="34"/>
      <c r="D72" s="34"/>
      <c r="E72" s="28"/>
      <c r="F72" s="28"/>
      <c r="G72" s="28"/>
      <c r="H72" s="35" t="s">
        <v>14</v>
      </c>
      <c r="I72" s="36">
        <v>4.56</v>
      </c>
      <c r="J72" s="28" t="s">
        <v>15</v>
      </c>
    </row>
    <row r="73" ht="18" customHeight="1" spans="2:19" x14ac:dyDescent="0.25">
      <c r="B73" s="37" t="s">
        <v>20</v>
      </c>
      <c r="C73" s="38"/>
      <c r="D73" s="38"/>
      <c r="E73" s="38"/>
      <c r="F73" s="38"/>
      <c r="G73" s="38"/>
      <c r="H73" s="38"/>
      <c r="I73" s="38"/>
      <c r="J73" s="39"/>
      <c r="S73" s="47"/>
    </row>
    <row r="74" ht="18" customHeight="1" spans="2:10" x14ac:dyDescent="0.25">
      <c r="B74" s="40"/>
      <c r="C74" s="41"/>
      <c r="D74" s="41"/>
      <c r="E74" s="41"/>
      <c r="F74" s="41"/>
      <c r="G74" s="41"/>
      <c r="H74" s="41"/>
      <c r="I74" s="41"/>
      <c r="J74" s="42"/>
    </row>
    <row r="75" ht="18" customHeight="1" spans="2:10" x14ac:dyDescent="0.25">
      <c r="B75" s="40"/>
      <c r="C75" s="41"/>
      <c r="D75" s="41"/>
      <c r="E75" s="41"/>
      <c r="F75" s="41"/>
      <c r="G75" s="41"/>
      <c r="H75" s="41"/>
      <c r="I75" s="41"/>
      <c r="J75" s="42"/>
    </row>
    <row r="76" ht="18.6" customHeight="1" spans="2:10" x14ac:dyDescent="0.25">
      <c r="B76" s="43"/>
      <c r="C76" s="44"/>
      <c r="D76" s="44"/>
      <c r="E76" s="44"/>
      <c r="F76" s="44"/>
      <c r="G76" s="44"/>
      <c r="H76" s="44"/>
      <c r="I76" s="44"/>
      <c r="J76" s="45"/>
    </row>
    <row r="77" spans="2:10" x14ac:dyDescent="0.25">
      <c r="B77" s="28"/>
      <c r="C77" s="28"/>
      <c r="D77" s="28"/>
      <c r="E77" s="28"/>
      <c r="F77" s="28"/>
      <c r="G77" s="28"/>
      <c r="H77" s="28"/>
      <c r="I77" s="28"/>
      <c r="J77" s="28"/>
    </row>
    <row r="78" ht="18.6" customHeight="1" spans="2:10" x14ac:dyDescent="0.25">
      <c r="B78" s="34" t="s">
        <v>21</v>
      </c>
      <c r="C78" s="34"/>
      <c r="D78" s="34"/>
      <c r="E78" s="28"/>
      <c r="F78" s="28"/>
      <c r="G78" s="28"/>
      <c r="H78" s="28"/>
      <c r="I78" s="28"/>
      <c r="J78" s="28"/>
    </row>
    <row r="79" ht="26.25" customHeight="1" spans="2:10" x14ac:dyDescent="0.25">
      <c r="B79" s="48">
        <f>'（別紙３）投資回収期間計算シート'!C3</f>
      </c>
      <c r="C79" s="49"/>
      <c r="D79" s="31" t="s">
        <v>10</v>
      </c>
      <c r="E79" s="50"/>
      <c r="F79" s="28"/>
      <c r="G79" s="28"/>
      <c r="H79" s="28"/>
      <c r="I79" s="28"/>
      <c r="J79" s="28"/>
    </row>
    <row r="80" ht="18" customHeight="1" spans="2:10" x14ac:dyDescent="0.25">
      <c r="B80" s="51" t="s">
        <v>22</v>
      </c>
      <c r="C80" s="52"/>
      <c r="D80" s="31"/>
      <c r="E80" s="50"/>
      <c r="F80" s="28"/>
      <c r="G80" s="28"/>
      <c r="H80" s="28"/>
      <c r="I80" s="28"/>
      <c r="J80" s="28"/>
    </row>
    <row r="81" spans="2:10" x14ac:dyDescent="0.25">
      <c r="B81" s="28"/>
      <c r="C81" s="28"/>
      <c r="D81" s="28"/>
      <c r="E81" s="28"/>
      <c r="F81" s="28"/>
      <c r="G81" s="28"/>
      <c r="H81" s="28"/>
      <c r="I81" s="28"/>
      <c r="J81" s="28"/>
    </row>
  </sheetData>
  <sheetProtection sheet="1" algorithmName="SHA-512" hashValue="1sJBWLoyus/KOmDeiUrWkkhPYyE6NU0Or8UwiSUyezvHsXthCmsIzj1mPox9KPvT6snBmA8/MXdflTyC63X6Rw==" saltValue="c1JtQANgNi/WCF/qczeEyg==" spinCount="100000" scenarios="1"/>
  <mergeCells count="17">
    <mergeCell ref="B2:C2"/>
    <mergeCell ref="B3:F3"/>
    <mergeCell ref="A5:L6"/>
    <mergeCell ref="B7:C7"/>
    <mergeCell ref="B8:C8"/>
    <mergeCell ref="B12:E12"/>
    <mergeCell ref="B24:J51"/>
    <mergeCell ref="B54:C54"/>
    <mergeCell ref="B59:D59"/>
    <mergeCell ref="B60:J63"/>
    <mergeCell ref="B64:D64"/>
    <mergeCell ref="B65:D65"/>
    <mergeCell ref="B66:J69"/>
    <mergeCell ref="B72:D72"/>
    <mergeCell ref="B73:J76"/>
    <mergeCell ref="B78:D78"/>
    <mergeCell ref="B79:C79"/>
  </mergeCells>
  <pageMargins left="0.7" right="0.7" top="0.75" bottom="0.75" header="0.3" footer="0.3"/>
  <pageSetup paperSize="9" orientation="portrait" horizontalDpi="4294967295" verticalDpi="4294967295" scale="69" fitToWidth="1" fitToHeight="1" firstPageNumber="1" useFirstPageNumber="1" copies="1"/>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S74"/>
  <sheetViews>
    <sheetView workbookViewId="0" showGridLines="0" zoomScale="80" zoomScaleNormal="70" view="pageBreakPreview"/>
  </sheetViews>
  <sheetFormatPr defaultRowHeight="12.6" outlineLevelRow="0" outlineLevelCol="0" x14ac:dyDescent="0.45" defaultColWidth="8.59765625" customHeight="1"/>
  <cols>
    <col min="1" max="1" width="3.5" style="213" customWidth="1"/>
    <col min="2" max="2" width="18.09765625" style="213" customWidth="1"/>
    <col min="3" max="3" width="28.796875" style="213" customWidth="1"/>
    <col min="4" max="4" width="4.796875" style="213" customWidth="1"/>
    <col min="5" max="5" width="18.8984375" style="213" customWidth="1"/>
    <col min="6" max="6" width="9.09765625" style="213" customWidth="1"/>
    <col min="7" max="11" width="20.69921875" style="213" customWidth="1"/>
    <col min="12" max="12" width="3" style="213" customWidth="1"/>
    <col min="13" max="14" width="5.09765625" style="213" customWidth="1"/>
    <col min="15" max="16384" width="8.59765625" style="213" customWidth="1"/>
  </cols>
  <sheetData>
    <row r="1" ht="16.2" customHeight="1" spans="2:11" x14ac:dyDescent="0.25">
      <c r="B1" s="214" t="s">
        <v>76</v>
      </c>
      <c r="C1" s="215"/>
      <c r="D1" s="215"/>
      <c r="E1" s="215"/>
      <c r="F1" s="215"/>
      <c r="G1" s="216"/>
      <c r="H1" s="215"/>
      <c r="I1" s="215"/>
      <c r="J1" s="215"/>
      <c r="K1" s="217"/>
    </row>
    <row r="2" ht="13.8" customHeight="1" spans="2:14" x14ac:dyDescent="0.25">
      <c r="B2" s="218" t="s">
        <v>77</v>
      </c>
      <c r="C2" s="219"/>
      <c r="D2" s="219"/>
      <c r="E2" s="219"/>
      <c r="F2" s="219"/>
      <c r="G2" s="220"/>
      <c r="H2" s="219"/>
      <c r="I2" s="219"/>
      <c r="J2" s="219"/>
      <c r="K2" s="221"/>
      <c r="N2" s="222" t="s">
        <v>78</v>
      </c>
    </row>
    <row r="3" ht="13.8" customHeight="1" spans="2:11" x14ac:dyDescent="0.25">
      <c r="B3" s="218" t="s">
        <v>79</v>
      </c>
      <c r="C3" s="219"/>
      <c r="D3" s="219"/>
      <c r="E3" s="219"/>
      <c r="F3" s="219"/>
      <c r="G3" s="219"/>
      <c r="H3" s="219"/>
      <c r="I3" s="219"/>
      <c r="J3" s="219"/>
      <c r="K3" s="221"/>
    </row>
    <row r="4" ht="13.8" customHeight="1" spans="2:11" x14ac:dyDescent="0.25">
      <c r="B4" s="218" t="s">
        <v>80</v>
      </c>
      <c r="C4" s="219"/>
      <c r="D4" s="219"/>
      <c r="E4" s="219"/>
      <c r="F4" s="219"/>
      <c r="G4" s="219"/>
      <c r="H4" s="219"/>
      <c r="I4" s="219"/>
      <c r="J4" s="219"/>
      <c r="K4" s="221"/>
    </row>
    <row r="5" ht="13.8" customHeight="1" spans="2:11" x14ac:dyDescent="0.25">
      <c r="B5" s="218" t="s">
        <v>81</v>
      </c>
      <c r="C5" s="219"/>
      <c r="D5" s="219"/>
      <c r="E5" s="219"/>
      <c r="F5" s="219"/>
      <c r="G5" s="219"/>
      <c r="H5" s="219"/>
      <c r="I5" s="219"/>
      <c r="J5" s="219"/>
      <c r="K5" s="221"/>
    </row>
    <row r="6" ht="13.8" customHeight="1" spans="2:11" x14ac:dyDescent="0.25">
      <c r="B6" s="223" t="s">
        <v>82</v>
      </c>
      <c r="C6" s="219"/>
      <c r="D6" s="219"/>
      <c r="E6" s="219"/>
      <c r="F6" s="219"/>
      <c r="G6" s="219"/>
      <c r="H6" s="219"/>
      <c r="I6" s="219"/>
      <c r="J6" s="219"/>
      <c r="K6" s="221"/>
    </row>
    <row r="7" ht="13.8" customHeight="1" spans="2:11" x14ac:dyDescent="0.25">
      <c r="B7" s="223" t="s">
        <v>83</v>
      </c>
      <c r="C7" s="219"/>
      <c r="D7" s="219"/>
      <c r="E7" s="219"/>
      <c r="F7" s="219"/>
      <c r="G7" s="219"/>
      <c r="H7" s="219"/>
      <c r="I7" s="219"/>
      <c r="J7" s="219"/>
      <c r="K7" s="221"/>
    </row>
    <row r="8" ht="13.8" customHeight="1" spans="2:11" x14ac:dyDescent="0.25">
      <c r="B8" s="218" t="s">
        <v>84</v>
      </c>
      <c r="C8" s="219"/>
      <c r="D8" s="219"/>
      <c r="E8" s="219"/>
      <c r="F8" s="219"/>
      <c r="G8" s="219"/>
      <c r="H8" s="219"/>
      <c r="I8" s="219"/>
      <c r="J8" s="219"/>
      <c r="K8" s="221"/>
    </row>
    <row r="9" ht="18" customHeight="1" spans="2:11" x14ac:dyDescent="0.25">
      <c r="B9" s="224" t="s">
        <v>85</v>
      </c>
      <c r="C9" s="225"/>
      <c r="D9" s="225"/>
      <c r="E9" s="225"/>
      <c r="F9" s="225"/>
      <c r="G9" s="225"/>
      <c r="H9" s="225"/>
      <c r="I9" s="225"/>
      <c r="J9" s="225"/>
      <c r="K9" s="226"/>
    </row>
    <row r="10" ht="8.1" customHeight="1" spans="2:2" x14ac:dyDescent="0.25">
      <c r="B10" s="227"/>
    </row>
    <row r="11" ht="13.8" customHeight="1" spans="2:8" x14ac:dyDescent="0.25">
      <c r="B11" s="227"/>
      <c r="E11" s="228" t="s">
        <v>86</v>
      </c>
      <c r="F11" s="213" t="s">
        <v>87</v>
      </c>
      <c r="H11" s="213" t="s">
        <v>88</v>
      </c>
    </row>
    <row r="12" ht="6" customHeight="1" spans="2:2" x14ac:dyDescent="0.25">
      <c r="B12" s="227"/>
    </row>
    <row r="13" ht="10.05" customHeight="1" spans="2:2" x14ac:dyDescent="0.25">
      <c r="B13" s="227"/>
    </row>
    <row r="14" ht="13.8" customHeight="1" spans="2:6" x14ac:dyDescent="0.25">
      <c r="B14" s="227"/>
      <c r="E14" s="229" t="s">
        <v>89</v>
      </c>
      <c r="F14" s="213" t="s">
        <v>90</v>
      </c>
    </row>
    <row r="15" ht="7.5" customHeight="1" spans="2:2" x14ac:dyDescent="0.25">
      <c r="B15" s="227"/>
    </row>
    <row r="16" spans="5:9" x14ac:dyDescent="0.25">
      <c r="E16" s="230" t="s">
        <v>91</v>
      </c>
      <c r="F16" s="213" t="s">
        <v>92</v>
      </c>
      <c r="I16" s="231"/>
    </row>
    <row r="19" ht="13.8" customHeight="1" spans="2:4" x14ac:dyDescent="0.25">
      <c r="B19" s="232" t="s">
        <v>93</v>
      </c>
      <c r="C19" s="232"/>
      <c r="D19" s="232"/>
    </row>
    <row r="20" spans="2:4" x14ac:dyDescent="0.25">
      <c r="B20" s="233"/>
      <c r="C20" s="233"/>
      <c r="D20" s="233"/>
    </row>
    <row r="21" ht="28.95" customHeight="1" spans="2:4" x14ac:dyDescent="0.25">
      <c r="B21" s="234" t="s">
        <v>94</v>
      </c>
      <c r="C21" s="233"/>
      <c r="D21" s="233"/>
    </row>
    <row r="22" ht="21.6" customHeight="1" spans="2:11" x14ac:dyDescent="0.25">
      <c r="B22" s="235"/>
      <c r="C22" s="236"/>
      <c r="D22" s="237"/>
      <c r="E22" s="238" t="s">
        <v>95</v>
      </c>
      <c r="F22" s="239"/>
      <c r="G22" s="240">
        <v>1</v>
      </c>
      <c r="H22" s="241">
        <v>2</v>
      </c>
      <c r="I22" s="240">
        <v>3</v>
      </c>
      <c r="J22" s="240">
        <v>4</v>
      </c>
      <c r="K22" s="240">
        <v>5</v>
      </c>
    </row>
    <row r="23" ht="18" customHeight="1" spans="2:11" x14ac:dyDescent="0.25">
      <c r="B23" s="242"/>
      <c r="C23" s="243"/>
      <c r="D23" s="244"/>
      <c r="E23" s="245" t="s">
        <v>96</v>
      </c>
      <c r="F23" s="246"/>
      <c r="G23" s="247" t="s">
        <v>97</v>
      </c>
      <c r="H23" s="248" t="s">
        <v>97</v>
      </c>
      <c r="I23" s="247" t="s">
        <v>97</v>
      </c>
      <c r="J23" s="247" t="s">
        <v>97</v>
      </c>
      <c r="K23" s="247" t="s">
        <v>97</v>
      </c>
    </row>
    <row r="24" ht="18" customHeight="1" spans="2:11" x14ac:dyDescent="0.25">
      <c r="B24" s="242"/>
      <c r="C24" s="243"/>
      <c r="D24" s="244"/>
      <c r="E24" s="249" t="s">
        <v>98</v>
      </c>
      <c r="F24" s="246"/>
      <c r="G24" s="250" t="s">
        <v>99</v>
      </c>
      <c r="H24" s="250" t="s">
        <v>100</v>
      </c>
      <c r="I24" s="250" t="s">
        <v>101</v>
      </c>
      <c r="J24" s="250" t="s">
        <v>102</v>
      </c>
      <c r="K24" s="250" t="s">
        <v>103</v>
      </c>
    </row>
    <row r="25" ht="18.6" customHeight="1" spans="2:11" x14ac:dyDescent="0.25">
      <c r="B25" s="251"/>
      <c r="C25" s="252"/>
      <c r="D25" s="253"/>
      <c r="E25" s="254"/>
      <c r="F25" s="255"/>
      <c r="G25" s="256"/>
      <c r="H25" s="257"/>
      <c r="I25" s="258"/>
      <c r="J25" s="258"/>
      <c r="K25" s="258"/>
    </row>
    <row r="26" ht="20.1" customHeight="1" spans="2:11" x14ac:dyDescent="0.25">
      <c r="B26" s="259" t="s">
        <v>104</v>
      </c>
      <c r="C26" s="260"/>
      <c r="D26" s="261"/>
      <c r="E26" s="262">
        <v>240000000</v>
      </c>
      <c r="F26" s="263"/>
      <c r="G26" s="264">
        <v>260000000</v>
      </c>
      <c r="H26" s="262">
        <v>290000000</v>
      </c>
      <c r="I26" s="262">
        <v>310000000</v>
      </c>
      <c r="J26" s="262">
        <v>330000000</v>
      </c>
      <c r="K26" s="264">
        <v>360000000</v>
      </c>
    </row>
    <row r="27" ht="20.1" customHeight="1" spans="2:11" x14ac:dyDescent="0.25">
      <c r="B27" s="265" t="s">
        <v>105</v>
      </c>
      <c r="C27" s="266"/>
      <c r="D27" s="267"/>
      <c r="E27" s="268">
        <v>90000000</v>
      </c>
      <c r="F27" s="269"/>
      <c r="G27" s="268">
        <v>92000000</v>
      </c>
      <c r="H27" s="268">
        <v>100000000</v>
      </c>
      <c r="I27" s="268">
        <v>105000000</v>
      </c>
      <c r="J27" s="268">
        <v>110000000</v>
      </c>
      <c r="K27" s="268">
        <v>115000000</v>
      </c>
    </row>
    <row r="28" ht="20.1" customHeight="1" spans="2:11" x14ac:dyDescent="0.25">
      <c r="B28" s="270" t="s">
        <v>106</v>
      </c>
      <c r="C28" s="271"/>
      <c r="D28" s="267"/>
      <c r="E28" s="272">
        <f>E26-E27</f>
        <v>70000000</v>
      </c>
      <c r="F28" s="273"/>
      <c r="G28" s="274">
        <f>G26-G27</f>
        <v>73000000</v>
      </c>
      <c r="H28" s="274">
        <f>H26-H27</f>
        <v>76000000</v>
      </c>
      <c r="I28" s="274">
        <f>I26-I27</f>
        <v>81000000</v>
      </c>
      <c r="J28" s="274">
        <f>J26-J27</f>
        <v>86000000</v>
      </c>
      <c r="K28" s="274">
        <f>K26-K27</f>
        <v>91000000</v>
      </c>
    </row>
    <row r="29" ht="20.1" customHeight="1" spans="2:11" x14ac:dyDescent="0.25">
      <c r="B29" s="270" t="s">
        <v>107</v>
      </c>
      <c r="C29" s="271"/>
      <c r="D29" s="244"/>
      <c r="E29" s="268">
        <v>130000000</v>
      </c>
      <c r="F29" s="269"/>
      <c r="G29" s="268">
        <v>135000000</v>
      </c>
      <c r="H29" s="268">
        <v>140000000</v>
      </c>
      <c r="I29" s="268">
        <v>145000000</v>
      </c>
      <c r="J29" s="268">
        <v>150000000</v>
      </c>
      <c r="K29" s="268">
        <v>155000000</v>
      </c>
    </row>
    <row r="30" ht="24" customHeight="1" spans="2:11" x14ac:dyDescent="0.25">
      <c r="B30" s="275" t="s">
        <v>108</v>
      </c>
      <c r="C30" s="276"/>
      <c r="D30" s="277"/>
      <c r="E30" s="278">
        <f>E28-E29</f>
        <v>10000000</v>
      </c>
      <c r="F30" s="279"/>
      <c r="G30" s="280">
        <f>G28-G29</f>
        <v>11000000</v>
      </c>
      <c r="H30" s="280">
        <f>H28-H29</f>
        <v>13000000</v>
      </c>
      <c r="I30" s="280">
        <f>I28-I29</f>
        <v>16000000</v>
      </c>
      <c r="J30" s="280">
        <f>J28-J29</f>
        <v>20000000</v>
      </c>
      <c r="K30" s="280">
        <f>K28-K29</f>
        <v>24000000</v>
      </c>
    </row>
    <row r="31" ht="24" customHeight="1" spans="2:11" x14ac:dyDescent="0.25">
      <c r="B31" s="270" t="s">
        <v>109</v>
      </c>
      <c r="C31" s="271"/>
      <c r="D31" s="281"/>
      <c r="E31" s="282">
        <v>85000000</v>
      </c>
      <c r="F31" s="283"/>
      <c r="G31" s="282">
        <v>87000000</v>
      </c>
      <c r="H31" s="282">
        <v>90000000</v>
      </c>
      <c r="I31" s="282">
        <v>92000000</v>
      </c>
      <c r="J31" s="282">
        <v>94000000</v>
      </c>
      <c r="K31" s="282">
        <v>96000000</v>
      </c>
    </row>
    <row r="32" ht="24" customHeight="1" spans="2:11" x14ac:dyDescent="0.25">
      <c r="B32" s="265" t="s">
        <v>110</v>
      </c>
      <c r="C32" s="266"/>
      <c r="D32" s="284"/>
      <c r="E32" s="272">
        <f>E33+E34</f>
        <v>3000000</v>
      </c>
      <c r="F32" s="273"/>
      <c r="G32" s="274">
        <f>G33+G34</f>
        <v>4000000</v>
      </c>
      <c r="H32" s="274">
        <f>H33+H34</f>
        <v>4000000</v>
      </c>
      <c r="I32" s="274">
        <f>I33+I34</f>
        <v>4000000</v>
      </c>
      <c r="J32" s="274">
        <f>J33+J34</f>
        <v>4000000</v>
      </c>
      <c r="K32" s="274">
        <f>K33+K34</f>
        <v>4000000</v>
      </c>
    </row>
    <row r="33" ht="24" customHeight="1" spans="2:11" x14ac:dyDescent="0.25">
      <c r="B33" s="285" t="s">
        <v>111</v>
      </c>
      <c r="C33" s="286"/>
      <c r="D33" s="281"/>
      <c r="E33" s="282">
        <v>5000000</v>
      </c>
      <c r="F33" s="283"/>
      <c r="G33" s="282">
        <v>5000000</v>
      </c>
      <c r="H33" s="282">
        <v>5000000</v>
      </c>
      <c r="I33" s="282">
        <v>5000000</v>
      </c>
      <c r="J33" s="282">
        <v>5000000</v>
      </c>
      <c r="K33" s="282">
        <v>5000000</v>
      </c>
    </row>
    <row r="34" ht="24" customHeight="1" spans="2:11" x14ac:dyDescent="0.25">
      <c r="B34" s="287" t="s">
        <v>112</v>
      </c>
      <c r="C34" s="286"/>
      <c r="D34" s="281"/>
      <c r="E34" s="288"/>
      <c r="F34" s="283"/>
      <c r="G34" s="282">
        <v>1500000</v>
      </c>
      <c r="H34" s="282">
        <v>1500000</v>
      </c>
      <c r="I34" s="282">
        <v>1500000</v>
      </c>
      <c r="J34" s="282">
        <v>1500000</v>
      </c>
      <c r="K34" s="282">
        <v>1500000</v>
      </c>
    </row>
    <row r="35" ht="24" customHeight="1" spans="2:11" x14ac:dyDescent="0.25">
      <c r="B35" s="289" t="s">
        <v>113</v>
      </c>
      <c r="C35" s="290"/>
      <c r="D35" s="291"/>
      <c r="E35" s="292">
        <f>E30+E31+E32</f>
        <v>46000000</v>
      </c>
      <c r="F35" s="293"/>
      <c r="G35" s="294">
        <f>G30+G31+G32</f>
        <v>49000000</v>
      </c>
      <c r="H35" s="295">
        <f>H30+H31+H32</f>
        <v>52000000</v>
      </c>
      <c r="I35" s="294">
        <f>I30+I31+I32</f>
        <v>56000000</v>
      </c>
      <c r="J35" s="294">
        <f>J30+J31+J32</f>
        <v>61000000</v>
      </c>
      <c r="K35" s="294">
        <f>K30+K31+K32</f>
        <v>66000000</v>
      </c>
    </row>
    <row r="36" ht="24" customHeight="1" spans="2:11" x14ac:dyDescent="0.25">
      <c r="B36" s="296" t="s">
        <v>114</v>
      </c>
      <c r="C36" s="297"/>
      <c r="D36" s="298"/>
      <c r="E36" s="288"/>
      <c r="F36" s="299"/>
      <c r="G36" s="300">
        <f>ROUNDDOWN(((G35/$E$35)^(1/G22)-1)*100,2)</f>
        <v>6.52</v>
      </c>
      <c r="H36" s="300">
        <f>ROUNDDOWN(((H35/$E$35)^(1/H22)-1)*100,2)</f>
        <v>6.32</v>
      </c>
      <c r="I36" s="300">
        <f>ROUNDDOWN(((I35/$E$35)^(1/I22)-1)*100,2)</f>
        <v>6.77</v>
      </c>
      <c r="J36" s="300">
        <f>ROUNDDOWN(((J35/$E$35)^(1/J22)-1)*100,2)</f>
        <v>7.31</v>
      </c>
      <c r="K36" s="300">
        <f>ROUNDDOWN(((K35/$E$35)^(1/K22)-1)*100,2)</f>
        <v>7.48</v>
      </c>
    </row>
    <row r="37" ht="24" customHeight="1" spans="2:16" x14ac:dyDescent="0.25">
      <c r="B37" s="265" t="s">
        <v>115</v>
      </c>
      <c r="C37" s="266"/>
      <c r="D37" s="284"/>
      <c r="E37" s="301">
        <v>3</v>
      </c>
      <c r="F37" s="302"/>
      <c r="G37" s="303">
        <v>3</v>
      </c>
      <c r="H37" s="303">
        <v>3</v>
      </c>
      <c r="I37" s="303">
        <v>3</v>
      </c>
      <c r="J37" s="303">
        <v>3</v>
      </c>
      <c r="K37" s="301">
        <v>3</v>
      </c>
      <c r="P37" s="213" t="s">
        <v>116</v>
      </c>
    </row>
    <row r="38" ht="24" customHeight="1" spans="2:11" x14ac:dyDescent="0.25">
      <c r="B38" s="265" t="s">
        <v>117</v>
      </c>
      <c r="C38" s="266"/>
      <c r="D38" s="284"/>
      <c r="E38" s="301">
        <v>5</v>
      </c>
      <c r="F38" s="304"/>
      <c r="G38" s="301">
        <v>5</v>
      </c>
      <c r="H38" s="301">
        <v>6</v>
      </c>
      <c r="I38" s="301">
        <v>6</v>
      </c>
      <c r="J38" s="301">
        <v>7</v>
      </c>
      <c r="K38" s="301">
        <v>7</v>
      </c>
    </row>
    <row r="39" ht="28.5" customHeight="1" spans="2:11" x14ac:dyDescent="0.25">
      <c r="B39" s="305" t="s">
        <v>118</v>
      </c>
      <c r="C39" s="306"/>
      <c r="D39" s="307"/>
      <c r="E39" s="308">
        <f>IF(E35&lt;0,ROUNDUP((E35/(E37+E38)),2),ROUNDDOWN((E35/(E37+E38)),2))</f>
        <v>7666666.66</v>
      </c>
      <c r="F39" s="309"/>
      <c r="G39" s="308">
        <f t="shared" ref="G39:K39" si="0">IF(G35&lt;0,ROUNDUP((G35/(G37+G38)),2),ROUNDDOWN((G35/(G37+G38)),2))</f>
        <v>8166666.66</v>
      </c>
      <c r="H39" s="310">
        <f t="shared" si="0"/>
        <v>8666666.66</v>
      </c>
      <c r="I39" s="308">
        <f t="shared" si="0"/>
        <v>9333333.33</v>
      </c>
      <c r="J39" s="308">
        <f t="shared" si="0"/>
        <v>10166666.66</v>
      </c>
      <c r="K39" s="308">
        <f t="shared" si="0"/>
        <v>11000000</v>
      </c>
    </row>
    <row r="40" ht="24" customHeight="1" spans="2:11" x14ac:dyDescent="0.25">
      <c r="B40" s="311" t="s">
        <v>119</v>
      </c>
      <c r="C40" s="312"/>
      <c r="D40" s="313"/>
      <c r="E40" s="314"/>
      <c r="F40" s="309"/>
      <c r="G40" s="315">
        <f>IFERROR(IF($E$35&gt;=0,ROUNDUP(((ABS($E$35)*1.04^G22-(ABS($E$35)))+$E$35)/($E$37+$E$38),2),ROUNDDOWN(((ABS($E$35)*1.04^G22-(ABS($E$35)))+$E$35)/($E$37+$E$38),2)),0)</f>
        <v>7973333.34</v>
      </c>
      <c r="H40" s="316">
        <f t="shared" ref="H40:K40" si="1">IFERROR(IF($E$35&gt;=0,ROUNDUP(((ABS($E$35)*1.04^H22-(ABS($E$35)))+$E$35)/($E$37+$E$38),2),ROUNDDOWN(((ABS($E$35)*1.04^H22-(ABS($E$35)))+$E$35)/($E$37+$E$38),2)),0)</f>
        <v>8292266.67</v>
      </c>
      <c r="I40" s="316">
        <f t="shared" si="1"/>
        <v>8623957.34</v>
      </c>
      <c r="J40" s="316">
        <f t="shared" si="1"/>
        <v>8968915.629999999</v>
      </c>
      <c r="K40" s="316">
        <f t="shared" si="1"/>
        <v>9327672.26</v>
      </c>
    </row>
    <row r="41" ht="28.5" customHeight="1" spans="2:11" x14ac:dyDescent="0.25">
      <c r="B41" s="317" t="s">
        <v>120</v>
      </c>
      <c r="C41" s="318"/>
      <c r="D41" s="319"/>
      <c r="E41" s="288"/>
      <c r="F41" s="320"/>
      <c r="G41" s="321">
        <f>ROUNDDOWN(((G39/$E$39)^(1/G22)-1)*100,2)</f>
        <v>6.52</v>
      </c>
      <c r="H41" s="321">
        <f>ROUNDDOWN(((H39/$E$39)^(1/H22)-1)*100,2)</f>
        <v>6.32</v>
      </c>
      <c r="I41" s="321">
        <f>ROUNDDOWN(((I39/$E$39)^(1/I22)-1)*100,2)</f>
        <v>6.77</v>
      </c>
      <c r="J41" s="321">
        <f>ROUNDDOWN(((J39/$E$39)^(1/J22)-1)*100,2)</f>
        <v>7.31</v>
      </c>
      <c r="K41" s="321">
        <f>ROUNDDOWN(((K39/$E$39)^(1/K22)-1)*100,2)</f>
        <v>7.48</v>
      </c>
    </row>
    <row r="42" ht="24" customHeight="1" x14ac:dyDescent="0.25"/>
    <row r="43" ht="39.45" customHeight="1" spans="2:2" x14ac:dyDescent="0.25">
      <c r="B43" s="222" t="s">
        <v>121</v>
      </c>
    </row>
    <row r="44" ht="28.5" customHeight="1" spans="2:11" x14ac:dyDescent="0.25">
      <c r="B44" s="322" t="s">
        <v>122</v>
      </c>
      <c r="C44" s="322"/>
      <c r="D44" s="323"/>
      <c r="E44" s="324">
        <v>16000000</v>
      </c>
      <c r="F44" s="325"/>
      <c r="G44" s="324">
        <v>16600000</v>
      </c>
      <c r="H44" s="324">
        <v>17200000</v>
      </c>
      <c r="I44" s="324">
        <v>18000000</v>
      </c>
      <c r="J44" s="324">
        <v>18500000</v>
      </c>
      <c r="K44" s="324">
        <v>19100000</v>
      </c>
    </row>
    <row r="45" ht="28.5" customHeight="1" spans="2:19" x14ac:dyDescent="0.25">
      <c r="B45" s="326" t="s">
        <v>123</v>
      </c>
      <c r="C45" s="326"/>
      <c r="D45" s="327"/>
      <c r="E45" s="301">
        <v>4</v>
      </c>
      <c r="F45" s="304"/>
      <c r="G45" s="301">
        <v>4</v>
      </c>
      <c r="H45" s="301">
        <v>4</v>
      </c>
      <c r="I45" s="301">
        <v>4</v>
      </c>
      <c r="J45" s="301">
        <v>4</v>
      </c>
      <c r="K45" s="301">
        <v>4</v>
      </c>
      <c r="S45" s="328"/>
    </row>
    <row r="46" ht="27.75" customHeight="1" spans="2:11" x14ac:dyDescent="0.25">
      <c r="B46" s="329" t="s">
        <v>124</v>
      </c>
      <c r="C46" s="329" t="s">
        <v>125</v>
      </c>
      <c r="D46" s="330"/>
      <c r="E46" s="331">
        <f>ROUNDDOWN(E44/E45,2)</f>
        <v>4000000</v>
      </c>
      <c r="F46" s="332"/>
      <c r="G46" s="331">
        <f>ROUNDDOWN(G44/G45,2)</f>
        <v>4150000</v>
      </c>
      <c r="H46" s="331">
        <f>ROUNDDOWN(H44/H45,2)</f>
        <v>4300000</v>
      </c>
      <c r="I46" s="331">
        <f>ROUNDDOWN(I44/I45,2)</f>
        <v>4500000</v>
      </c>
      <c r="J46" s="331">
        <f>ROUNDDOWN(J44/J45,2)</f>
        <v>4625000</v>
      </c>
      <c r="K46" s="331">
        <f>ROUNDDOWN(K44/K45,2)</f>
        <v>4775000</v>
      </c>
    </row>
    <row r="47" ht="17.55" customHeight="1" spans="2:12" x14ac:dyDescent="0.25">
      <c r="B47" s="333" t="s">
        <v>126</v>
      </c>
      <c r="C47" s="334" t="s">
        <v>127</v>
      </c>
      <c r="D47" s="335"/>
      <c r="E47" s="336"/>
      <c r="F47" s="337"/>
      <c r="G47" s="338">
        <f>ROUNDUP(($E$44+(ABS($E$44)*1.035^G22-ABS($E$44)))/($E$45),0)</f>
        <v>4140000</v>
      </c>
      <c r="H47" s="338">
        <f t="shared" ref="H47:K47" si="2">ROUNDUP(($E$44+(ABS($E$44)*1.035^H22-ABS($E$44)))/($E$45),0)</f>
        <v>4284900</v>
      </c>
      <c r="I47" s="338">
        <f t="shared" si="2"/>
        <v>4434872</v>
      </c>
      <c r="J47" s="338">
        <f t="shared" si="2"/>
        <v>4590093</v>
      </c>
      <c r="K47" s="338">
        <f t="shared" si="2"/>
        <v>4750746</v>
      </c>
      <c r="L47" s="339"/>
    </row>
    <row r="48" ht="17.55" customHeight="1" spans="2:12" x14ac:dyDescent="0.25">
      <c r="B48" s="340"/>
      <c r="C48" s="341" t="s">
        <v>128</v>
      </c>
      <c r="D48" s="342"/>
      <c r="E48" s="336"/>
      <c r="F48" s="337"/>
      <c r="G48" s="338">
        <f>ROUNDUP(($E$44+(ABS($E$44)*1.06^G22-ABS($E$44)))/($E$45),0)</f>
        <v>4240000</v>
      </c>
      <c r="H48" s="338">
        <f t="shared" ref="H48:K48" si="3">ROUNDUP(($E$44+(ABS($E$44)*1.06^H22-ABS($E$44)))/($E$45),0)</f>
        <v>4494400</v>
      </c>
      <c r="I48" s="338">
        <f t="shared" si="3"/>
        <v>4764064</v>
      </c>
      <c r="J48" s="338">
        <f t="shared" si="3"/>
        <v>5049908</v>
      </c>
      <c r="K48" s="338">
        <f t="shared" si="3"/>
        <v>5352903</v>
      </c>
      <c r="L48" s="339"/>
    </row>
    <row r="49" ht="27.75" customHeight="1" spans="2:11" x14ac:dyDescent="0.25">
      <c r="B49" s="343" t="s">
        <v>129</v>
      </c>
      <c r="C49" s="343"/>
      <c r="D49" s="344"/>
      <c r="E49" s="345"/>
      <c r="F49" s="346"/>
      <c r="G49" s="321">
        <f>IFERROR(IF(G$46&gt;=$E$46,ROUNDDOWN(((G46/$E$46)^(1/G22)-1)*100,2),ROUNDUP(((G46/$E$46)^(1/G22)-1)*100,2)),0)</f>
        <v>3.75</v>
      </c>
      <c r="H49" s="321">
        <f t="shared" ref="H49:J49" si="4">IFERROR(IF(H$46&gt;=$E$46,ROUNDDOWN(((H46/$E$46)^(1/H22)-1)*100,2),ROUNDUP(((H46/$E$46)^(1/H22)-1)*100,2)),0)</f>
        <v>3.68</v>
      </c>
      <c r="I49" s="321">
        <f t="shared" si="4"/>
        <v>4</v>
      </c>
      <c r="J49" s="321">
        <f t="shared" si="4"/>
        <v>3.69</v>
      </c>
      <c r="K49" s="321">
        <f>IFERROR(IF(K$46&gt;=$E$46,ROUNDDOWN(((K46/$E$46)^(1/K22)-1)*100,2),ROUNDUP(((K46/$E$46)^(1/K22)-1)*100,2)),0)</f>
        <v>3.6</v>
      </c>
    </row>
    <row r="50" spans="7:7" x14ac:dyDescent="0.25">
      <c r="G50" s="347"/>
    </row>
    <row r="51" spans="2:7" x14ac:dyDescent="0.25">
      <c r="B51" s="213" t="s">
        <v>130</v>
      </c>
      <c r="G51" s="347"/>
    </row>
    <row r="52" spans="2:7" x14ac:dyDescent="0.25">
      <c r="B52" s="213" t="s">
        <v>131</v>
      </c>
      <c r="G52" s="347"/>
    </row>
    <row r="53" spans="2:7" x14ac:dyDescent="0.25">
      <c r="B53" s="213" t="s">
        <v>132</v>
      </c>
      <c r="G53" s="347"/>
    </row>
    <row r="54" spans="7:7" x14ac:dyDescent="0.25">
      <c r="G54" s="347"/>
    </row>
    <row r="55" spans="2:7" x14ac:dyDescent="0.25">
      <c r="B55" s="213" t="s">
        <v>133</v>
      </c>
      <c r="G55" s="347"/>
    </row>
    <row r="56" spans="2:7" x14ac:dyDescent="0.25">
      <c r="B56" s="213" t="s">
        <v>134</v>
      </c>
      <c r="G56" s="347"/>
    </row>
    <row r="57" spans="2:7" x14ac:dyDescent="0.25">
      <c r="B57" s="213" t="s">
        <v>135</v>
      </c>
      <c r="G57" s="347"/>
    </row>
    <row r="58" spans="2:7" x14ac:dyDescent="0.25">
      <c r="B58" s="213" t="s">
        <v>136</v>
      </c>
      <c r="G58" s="347"/>
    </row>
    <row r="59" spans="7:7" x14ac:dyDescent="0.25">
      <c r="G59" s="347"/>
    </row>
    <row r="60" spans="2:5" x14ac:dyDescent="0.25">
      <c r="B60" s="348" t="s">
        <v>137</v>
      </c>
      <c r="C60" s="348"/>
      <c r="D60" s="348"/>
      <c r="E60" s="348"/>
    </row>
    <row r="61" spans="2:5" x14ac:dyDescent="0.25">
      <c r="B61" s="348" t="s">
        <v>138</v>
      </c>
      <c r="C61" s="348"/>
      <c r="D61" s="348"/>
      <c r="E61" s="348"/>
    </row>
    <row r="62" spans="2:5" x14ac:dyDescent="0.25">
      <c r="B62" s="348" t="s">
        <v>139</v>
      </c>
      <c r="C62" s="348"/>
      <c r="D62" s="348"/>
      <c r="E62" s="348"/>
    </row>
    <row r="63" spans="2:5" x14ac:dyDescent="0.25">
      <c r="B63" s="348" t="s">
        <v>140</v>
      </c>
      <c r="C63" s="348"/>
      <c r="D63" s="348"/>
      <c r="E63" s="348"/>
    </row>
    <row r="64" spans="2:2" x14ac:dyDescent="0.25">
      <c r="B64" s="348" t="s">
        <v>141</v>
      </c>
    </row>
    <row r="66" spans="2:5" x14ac:dyDescent="0.25">
      <c r="B66" s="348" t="s">
        <v>142</v>
      </c>
      <c r="C66" s="348"/>
      <c r="D66" s="348"/>
      <c r="E66" s="348"/>
    </row>
    <row r="67" spans="2:5" x14ac:dyDescent="0.25">
      <c r="B67" s="348" t="s">
        <v>143</v>
      </c>
      <c r="C67" s="348"/>
      <c r="D67" s="348"/>
      <c r="E67" s="348"/>
    </row>
    <row r="68" spans="2:5" x14ac:dyDescent="0.25">
      <c r="B68" s="348" t="s">
        <v>144</v>
      </c>
      <c r="C68" s="348"/>
      <c r="D68" s="348"/>
      <c r="E68" s="348"/>
    </row>
    <row r="69" spans="2:5" x14ac:dyDescent="0.25">
      <c r="B69" s="348" t="s">
        <v>145</v>
      </c>
      <c r="C69" s="348"/>
      <c r="D69" s="348"/>
      <c r="E69" s="348"/>
    </row>
    <row r="70" spans="2:5" x14ac:dyDescent="0.25">
      <c r="B70" s="348" t="s">
        <v>146</v>
      </c>
      <c r="C70" s="348"/>
      <c r="D70" s="348"/>
      <c r="E70" s="348"/>
    </row>
    <row r="71" spans="2:5" x14ac:dyDescent="0.25">
      <c r="B71" s="348" t="s">
        <v>147</v>
      </c>
      <c r="C71" s="348"/>
      <c r="D71" s="348"/>
      <c r="E71" s="348"/>
    </row>
    <row r="72" spans="3:5" x14ac:dyDescent="0.25">
      <c r="C72" s="348"/>
      <c r="D72" s="348"/>
      <c r="E72" s="348"/>
    </row>
    <row r="73" spans="2:5" x14ac:dyDescent="0.25">
      <c r="B73" s="348"/>
      <c r="C73" s="348"/>
      <c r="D73" s="348"/>
      <c r="E73" s="348"/>
    </row>
    <row r="74" spans="2:5" x14ac:dyDescent="0.25">
      <c r="B74" s="348"/>
      <c r="C74" s="348"/>
      <c r="D74" s="348"/>
      <c r="E74" s="348"/>
    </row>
  </sheetData>
  <sheetProtection sheet="1" algorithmName="SHA-512" hashValue="r4zpSTgrC7ro6Jvkk8IQK1wKglHreoeUYrvOBCN6kxQRIQEDmZ1s4a1EKxFReBp6mkNZZqIvDRRe3xX1qqLapQ==" saltValue="KXrDsPs3Zs0Q0fL/LZ2k0g==" spinCount="100000" objects="1" scenarios="1"/>
  <mergeCells count="19">
    <mergeCell ref="B19:D19"/>
    <mergeCell ref="B22:D25"/>
    <mergeCell ref="F22:F25"/>
    <mergeCell ref="B26:C26"/>
    <mergeCell ref="B27:C27"/>
    <mergeCell ref="B28:C28"/>
    <mergeCell ref="B29:C29"/>
    <mergeCell ref="B30:C30"/>
    <mergeCell ref="B31:C31"/>
    <mergeCell ref="B32:C32"/>
    <mergeCell ref="B35:D35"/>
    <mergeCell ref="B37:C37"/>
    <mergeCell ref="B38:C38"/>
    <mergeCell ref="B39:D39"/>
    <mergeCell ref="B40:D40"/>
    <mergeCell ref="B44:C44"/>
    <mergeCell ref="B45:C45"/>
    <mergeCell ref="B47:B48"/>
    <mergeCell ref="B49:C49"/>
  </mergeCells>
  <pageMargins left="0.25" right="0.25" top="0.75" bottom="0.75" header="0.3" footer="0.3"/>
  <pageSetup paperSize="9" orientation="portrait" horizontalDpi="4294967295" verticalDpi="4294967295" scale="48" fitToWidth="1" fitToHeight="1" firstPageNumber="1" useFirstPageNumber="1" copies="1"/>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P42"/>
  <sheetViews>
    <sheetView workbookViewId="0" showGridLines="0" zoomScale="80" zoomScaleNormal="80"/>
  </sheetViews>
  <sheetFormatPr defaultRowHeight="18" outlineLevelRow="0" outlineLevelCol="0" x14ac:dyDescent="0.45" customHeight="1"/>
  <cols>
    <col min="1" max="1" width="1.09765625" customWidth="1"/>
    <col min="2" max="2" width="3.59765625" customWidth="1"/>
    <col min="3" max="3" width="23.09765625" customWidth="1"/>
    <col min="4" max="4" width="19.5" customWidth="1"/>
    <col min="5" max="5" width="15.09765625" hidden="1" customWidth="1"/>
    <col min="6" max="6" width="16.59765625" hidden="1" customWidth="1"/>
    <col min="7" max="7" width="9.5" customWidth="1"/>
    <col min="8" max="8" width="3.59765625" customWidth="1"/>
    <col min="9" max="9" width="23.09765625" customWidth="1"/>
    <col min="10" max="10" width="13.09765625" customWidth="1"/>
    <col min="11" max="12" width="17.796875" customWidth="1"/>
    <col min="13" max="13" width="11" customWidth="1"/>
    <col min="14" max="14" width="16.59765625" hidden="1" customWidth="1"/>
    <col min="15" max="15" width="3" hidden="1" customWidth="1"/>
    <col min="16" max="16" width="20.09765625" hidden="1" customWidth="1"/>
  </cols>
  <sheetData>
    <row r="1" spans="1:13" x14ac:dyDescent="0.25">
      <c r="A1" s="53"/>
      <c r="B1" s="54" t="s">
        <v>23</v>
      </c>
      <c r="C1" s="54"/>
      <c r="D1" s="54"/>
      <c r="E1" s="54"/>
      <c r="F1" s="54"/>
      <c r="G1" s="54"/>
      <c r="H1" s="54"/>
      <c r="I1" s="54"/>
      <c r="J1" s="54"/>
      <c r="K1" s="54"/>
      <c r="L1" s="54"/>
      <c r="M1" s="54"/>
    </row>
    <row r="2" ht="7.5" customHeight="1" spans="4:15" x14ac:dyDescent="0.25">
      <c r="D2" s="55"/>
      <c r="E2" s="55"/>
      <c r="F2" s="55"/>
      <c r="J2" s="55"/>
      <c r="N2" s="55"/>
      <c r="O2" s="55"/>
    </row>
    <row r="3" ht="29.25" customHeight="1" spans="2:15" x14ac:dyDescent="0.25">
      <c r="B3" s="56"/>
      <c r="C3" s="57" t="s">
        <v>24</v>
      </c>
      <c r="D3" s="58">
        <f>(SUMIF(C11:C40,"&lt;&gt;",D11:D40)-SUMIF(E11:E40,"&lt;&gt;-",D11:D40)-SUMIF(F11:F40,"&lt;0"))/60</f>
        <v>0</v>
      </c>
      <c r="E3" s="59"/>
      <c r="F3" s="59"/>
      <c r="G3" t="s">
        <v>25</v>
      </c>
      <c r="H3" s="56"/>
      <c r="I3" s="57" t="s">
        <v>26</v>
      </c>
      <c r="J3" s="60">
        <f>(SUMIF(I11:I40,"&lt;&gt;",J11:J40)-SUMIF(N11:N40,"&lt;&gt;-",J11:J40)+SUMIF(N11:N40,"&gt;0"))/60</f>
        <v>0</v>
      </c>
      <c r="K3" t="s">
        <v>25</v>
      </c>
      <c r="L3" s="61" t="s">
        <v>27</v>
      </c>
      <c r="M3" s="62">
        <f>IF(D3=0,0,IF((D3-J3)/D3&lt;0,0,(D3-J3)/D3))</f>
        <v>0</v>
      </c>
      <c r="N3" s="63"/>
      <c r="O3" s="63"/>
    </row>
    <row r="4" ht="6.75" customHeight="1" x14ac:dyDescent="0.25"/>
    <row r="5" spans="2:15" x14ac:dyDescent="0.25">
      <c r="B5" s="64" t="s">
        <v>28</v>
      </c>
      <c r="C5" s="65"/>
      <c r="D5" s="65"/>
      <c r="G5" s="66"/>
      <c r="H5" s="67" t="s">
        <v>29</v>
      </c>
      <c r="I5" s="68"/>
      <c r="J5" s="68"/>
      <c r="K5" s="68"/>
      <c r="L5" s="68"/>
      <c r="M5" s="68"/>
      <c r="N5" s="63"/>
      <c r="O5" s="63"/>
    </row>
    <row r="6" ht="9" customHeight="1" spans="2:10" x14ac:dyDescent="0.25">
      <c r="B6" s="69"/>
      <c r="D6" s="70"/>
      <c r="E6" s="70"/>
      <c r="F6" s="70"/>
      <c r="H6" s="69"/>
      <c r="J6" s="71"/>
    </row>
    <row r="7" spans="2:12" x14ac:dyDescent="0.25">
      <c r="B7" s="1"/>
      <c r="C7" s="72" t="s">
        <v>30</v>
      </c>
      <c r="D7" s="73">
        <f>SUMIF(C11:C40,"&lt;&gt;",D11:D40)/60</f>
        <v>0</v>
      </c>
      <c r="E7" s="74"/>
      <c r="F7" s="74"/>
      <c r="G7" s="69" t="s">
        <v>25</v>
      </c>
      <c r="I7" s="75" t="s">
        <v>31</v>
      </c>
      <c r="J7" s="73">
        <f>SUMIF(I11:I40,"&lt;&gt;",J11:J40)/60</f>
        <v>0</v>
      </c>
      <c r="K7" t="s">
        <v>25</v>
      </c>
      <c r="L7" s="74"/>
    </row>
    <row r="8" ht="7.5" customHeight="1" spans="2:12" x14ac:dyDescent="0.25">
      <c r="B8" s="1"/>
      <c r="C8" s="75"/>
      <c r="D8" s="76"/>
      <c r="E8" s="74"/>
      <c r="F8" s="74"/>
      <c r="G8" s="69"/>
      <c r="I8" s="75"/>
      <c r="J8" s="76"/>
      <c r="L8" s="74"/>
    </row>
    <row r="9" ht="45.6" customHeight="1" spans="3:12" x14ac:dyDescent="0.25">
      <c r="C9" s="69"/>
      <c r="D9" s="77"/>
      <c r="E9" s="78"/>
      <c r="F9" s="78"/>
      <c r="G9" s="78"/>
      <c r="H9" s="78"/>
      <c r="I9" s="78"/>
      <c r="J9" s="79"/>
      <c r="K9" s="80"/>
      <c r="L9" s="80"/>
    </row>
    <row r="10" ht="34.35" customHeight="1" spans="2:16" x14ac:dyDescent="0.25">
      <c r="B10" s="81" t="s">
        <v>32</v>
      </c>
      <c r="C10" s="82" t="s">
        <v>33</v>
      </c>
      <c r="D10" s="83" t="s">
        <v>34</v>
      </c>
      <c r="E10" s="84" t="s">
        <v>35</v>
      </c>
      <c r="F10" s="85" t="s">
        <v>36</v>
      </c>
      <c r="H10" s="86" t="s">
        <v>32</v>
      </c>
      <c r="I10" s="87" t="s">
        <v>33</v>
      </c>
      <c r="J10" s="88" t="s">
        <v>34</v>
      </c>
      <c r="K10" s="89" t="s">
        <v>37</v>
      </c>
      <c r="L10" s="90" t="s">
        <v>38</v>
      </c>
      <c r="N10" s="91" t="s">
        <v>36</v>
      </c>
      <c r="P10" s="91" t="s">
        <v>39</v>
      </c>
    </row>
    <row r="11" spans="2:16" x14ac:dyDescent="0.25">
      <c r="B11" s="92">
        <v>1</v>
      </c>
      <c r="C11" s="93" t="s">
        <v>40</v>
      </c>
      <c r="D11" s="94">
        <v>30</v>
      </c>
      <c r="E11" s="95" t="str">
        <f t="shared" ref="E11:E40" si="0">IF(OR(C11="",D11=""),"-",IF(IFERROR(MATCH(B11,L$11:L$40,0),"")="","-",IF(OR(INDEX(I$11:I$40,MATCH(B11,L$11:L$40,0))="",INDEX(J$11:J$40,MATCH(B11,L$11:L$40,0))="",INDEX(K$11:K$40,MATCH(B11,L$11:L$40,0))&lt;&gt;"内容は変化しない作業"),"-",MATCH(B11,L$11:L$40,0))))</f>
        <v>-</v>
      </c>
      <c r="F11" s="96" t="str">
        <f t="array" ref="F11">IF(E11="-","-",IF(AND(C11&lt;&gt;"",D11&gt;0,INDEX(K$11:K$40,E11)="内容は変化しない作業",AND(E11&lt;&gt;"-",E11&lt;&gt;""),INDEX(I$11:I$40,E11)&lt;&gt;"",INDEX(J$11:J$40,E11)&lt;&gt;""),INDEX(J$11:J$40,E11)-D11,"-"))</f>
        <v>-</v>
      </c>
      <c r="G11" s="97"/>
      <c r="H11" s="98">
        <v>1</v>
      </c>
      <c r="I11" s="99" t="s">
        <v>40</v>
      </c>
      <c r="J11" s="100">
        <v>20</v>
      </c>
      <c r="K11" s="101" t="s">
        <v>41</v>
      </c>
      <c r="L11" s="102">
        <v>1</v>
      </c>
      <c r="N11" s="103" t="str">
        <f t="array" ref="N11">IF(AND(I11&lt;&gt;"",J11&gt;0,K11="内容は変化しない作業",L11&gt;0,INDEX(C$11:C$40,L11)&lt;&gt;"",INDEX(D$11:D$40,L11)&lt;&gt;""),J11-INDEX(D$11:D$40,L11),"-")</f>
        <v>-</v>
      </c>
      <c r="O11" s="56"/>
      <c r="P11" s="104" t="s">
        <v>42</v>
      </c>
    </row>
    <row r="12" spans="2:16" x14ac:dyDescent="0.25">
      <c r="B12" s="105">
        <v>2</v>
      </c>
      <c r="C12" s="106" t="s">
        <v>43</v>
      </c>
      <c r="D12" s="107">
        <v>60</v>
      </c>
      <c r="E12" s="95" t="str">
        <f t="shared" si="0"/>
        <v>-</v>
      </c>
      <c r="F12" s="96" t="str">
        <f t="array" ref="F12">IF(E12="-","-",IF(AND(C12&lt;&gt;"",D12&gt;0,INDEX(K$11:K$40,E12)="内容は変化しない作業",AND(E12&lt;&gt;"-",E12&lt;&gt;""),INDEX(I$11:I$40,E12)&lt;&gt;"",INDEX(J$11:J$40,E12)&lt;&gt;""),INDEX(J$11:J$40,E12)-D12,"-"))</f>
        <v>-</v>
      </c>
      <c r="H12" s="108">
        <v>2</v>
      </c>
      <c r="I12" s="109" t="s">
        <v>44</v>
      </c>
      <c r="J12" s="110">
        <v>20</v>
      </c>
      <c r="K12" s="111" t="s">
        <v>41</v>
      </c>
      <c r="L12" s="112">
        <v>2</v>
      </c>
      <c r="N12" s="103" t="str">
        <f t="array" ref="N12">IF(AND(I12&lt;&gt;"",J12&gt;0,K12="内容は変化しない作業",L12&gt;0,INDEX(C$11:C$40,L12)&lt;&gt;"",INDEX(D$11:D$40,L12)&lt;&gt;""),J12-INDEX(D$11:D$40,L12),"-")</f>
        <v>-</v>
      </c>
      <c r="O12" s="56"/>
      <c r="P12" s="104" t="s">
        <v>41</v>
      </c>
    </row>
    <row r="13" spans="2:16" x14ac:dyDescent="0.25">
      <c r="B13" s="92">
        <v>3</v>
      </c>
      <c r="C13" s="106" t="s">
        <v>45</v>
      </c>
      <c r="D13" s="107">
        <v>90</v>
      </c>
      <c r="E13" s="95" t="str">
        <f t="shared" si="0"/>
        <v>-</v>
      </c>
      <c r="F13" s="96" t="str">
        <f t="array" ref="F13">IF(E13="-","-",IF(AND(C13&lt;&gt;"",D13&gt;0,INDEX(K$11:K$40,E13)="内容は変化しない作業",AND(E13&lt;&gt;"-",E13&lt;&gt;""),INDEX(I$11:I$40,E13)&lt;&gt;"",INDEX(J$11:J$40,E13)&lt;&gt;""),INDEX(J$11:J$40,E13)-D13,"-"))</f>
        <v>-</v>
      </c>
      <c r="H13" s="113">
        <v>3</v>
      </c>
      <c r="I13" s="114" t="s">
        <v>46</v>
      </c>
      <c r="J13" s="115">
        <v>40</v>
      </c>
      <c r="K13" s="116" t="s">
        <v>41</v>
      </c>
      <c r="L13" s="117">
        <v>3</v>
      </c>
      <c r="N13" s="103" t="str">
        <f t="array" ref="N13">IF(AND(I13&lt;&gt;"",J13&gt;0,K13="内容は変化しない作業",L13&gt;0,INDEX(C$11:C$40,L13)&lt;&gt;"",INDEX(D$11:D$40,L13)&lt;&gt;""),J13-INDEX(D$11:D$40,L13),"-")</f>
        <v>-</v>
      </c>
      <c r="O13" s="56"/>
      <c r="P13" s="104"/>
    </row>
    <row r="14" spans="2:15" x14ac:dyDescent="0.25">
      <c r="B14" s="92">
        <v>4</v>
      </c>
      <c r="C14" s="106" t="s">
        <v>47</v>
      </c>
      <c r="D14" s="107">
        <v>60</v>
      </c>
      <c r="E14" s="95" t="str">
        <f t="shared" si="0"/>
        <v>-</v>
      </c>
      <c r="F14" s="96" t="str">
        <f t="array" ref="F14">IF(E14="-","-",IF(AND(C14&lt;&gt;"",D14&gt;0,INDEX(K$11:K$40,E14)="内容は変化しない作業",AND(E14&lt;&gt;"-",E14&lt;&gt;""),INDEX(I$11:I$40,E14)&lt;&gt;"",INDEX(J$11:J$40,E14)&lt;&gt;""),INDEX(J$11:J$40,E14)-D14,"-"))</f>
        <v>-</v>
      </c>
      <c r="H14" s="113">
        <v>4</v>
      </c>
      <c r="I14" s="114" t="s">
        <v>48</v>
      </c>
      <c r="J14" s="115">
        <v>30</v>
      </c>
      <c r="K14" s="116" t="s">
        <v>41</v>
      </c>
      <c r="L14" s="112">
        <v>5</v>
      </c>
      <c r="N14" s="103" t="str">
        <f t="array" ref="N14">IF(AND(I14&lt;&gt;"",J14&gt;0,K14="内容は変化しない作業",L14&gt;0,INDEX(C$11:C$40,L14)&lt;&gt;"",INDEX(D$11:D$40,L14)&lt;&gt;""),J14-INDEX(D$11:D$40,L14),"-")</f>
        <v>-</v>
      </c>
      <c r="O14" s="56"/>
    </row>
    <row r="15" spans="2:15" x14ac:dyDescent="0.25">
      <c r="B15" s="92">
        <v>5</v>
      </c>
      <c r="C15" s="106" t="s">
        <v>48</v>
      </c>
      <c r="D15" s="107">
        <v>30</v>
      </c>
      <c r="E15" s="95" t="str">
        <f t="shared" si="0"/>
        <v>-</v>
      </c>
      <c r="F15" s="96" t="str">
        <f t="array" ref="F15">IF(E15="-","-",IF(AND(C15&lt;&gt;"",D15&gt;0,INDEX(K$11:K$40,E15)="内容は変化しない作業",AND(E15&lt;&gt;"-",E15&lt;&gt;""),INDEX(I$11:I$40,E15)&lt;&gt;"",INDEX(J$11:J$40,E15)&lt;&gt;""),INDEX(J$11:J$40,E15)-D15,"-"))</f>
        <v>-</v>
      </c>
      <c r="H15" s="108">
        <v>5</v>
      </c>
      <c r="I15" s="109"/>
      <c r="J15" s="110"/>
      <c r="K15" s="116"/>
      <c r="L15" s="112"/>
      <c r="N15" s="103" t="str">
        <f t="array" ref="N15">IF(AND(I15&lt;&gt;"",J15&gt;0,K15="内容は変化しない作業",L15&gt;0,INDEX(C$11:C$40,L15)&lt;&gt;"",INDEX(D$11:D$40,L15)&lt;&gt;""),J15-INDEX(D$11:D$40,L15),"-")</f>
        <v>-</v>
      </c>
      <c r="O15" s="56"/>
    </row>
    <row r="16" spans="2:15" x14ac:dyDescent="0.25">
      <c r="B16" s="108">
        <v>6</v>
      </c>
      <c r="C16" s="118"/>
      <c r="D16" s="119"/>
      <c r="E16" s="95" t="str">
        <f t="shared" si="0"/>
        <v>-</v>
      </c>
      <c r="F16" s="96" t="str">
        <f t="array" ref="F16">IF(E16="-","-",IF(AND(C16&lt;&gt;"",D16&gt;0,INDEX(K$11:K$40,E16)="内容は変化しない作業",AND(E16&lt;&gt;"-",E16&lt;&gt;""),INDEX(I$11:I$40,E16)&lt;&gt;"",INDEX(J$11:J$40,E16)&lt;&gt;""),INDEX(J$11:J$40,E16)-D16,"-"))</f>
        <v>-</v>
      </c>
      <c r="H16" s="113">
        <v>6</v>
      </c>
      <c r="I16" s="114"/>
      <c r="J16" s="115"/>
      <c r="K16" s="116"/>
      <c r="L16" s="112"/>
      <c r="N16" s="103" t="str">
        <f t="array" ref="N16">IF(AND(I16&lt;&gt;"",J16&gt;0,K16="内容は変化しない作業",L16&gt;0,INDEX(C$11:C$40,L16)&lt;&gt;"",INDEX(D$11:D$40,L16)&lt;&gt;""),J16-INDEX(D$11:D$40,L16),"-")</f>
        <v>-</v>
      </c>
      <c r="O16" s="56"/>
    </row>
    <row r="17" spans="2:15" x14ac:dyDescent="0.25">
      <c r="B17" s="92">
        <v>7</v>
      </c>
      <c r="C17" s="106"/>
      <c r="D17" s="107"/>
      <c r="E17" s="95" t="str">
        <f t="shared" si="0"/>
        <v>-</v>
      </c>
      <c r="F17" s="96" t="str">
        <f t="array" ref="F17">IF(E17="-","-",IF(AND(C17&lt;&gt;"",D17&gt;0,INDEX(K$11:K$40,E17)="内容は変化しない作業",AND(E17&lt;&gt;"-",E17&lt;&gt;""),INDEX(I$11:I$40,E17)&lt;&gt;"",INDEX(J$11:J$40,E17)&lt;&gt;""),INDEX(J$11:J$40,E17)-D17,"-"))</f>
        <v>-</v>
      </c>
      <c r="H17" s="113">
        <v>7</v>
      </c>
      <c r="I17" s="114"/>
      <c r="J17" s="115"/>
      <c r="K17" s="116"/>
      <c r="L17" s="112"/>
      <c r="N17" s="103" t="str">
        <f t="array" ref="N17">IF(AND(I17&lt;&gt;"",J17&gt;0,K17="内容は変化しない作業",L17&gt;0,INDEX(C$11:C$40,L17)&lt;&gt;"",INDEX(D$11:D$40,L17)&lt;&gt;""),J17-INDEX(D$11:D$40,L17),"-")</f>
        <v>-</v>
      </c>
      <c r="O17" s="56"/>
    </row>
    <row r="18" spans="2:15" x14ac:dyDescent="0.25">
      <c r="B18" s="92">
        <v>8</v>
      </c>
      <c r="C18" s="106"/>
      <c r="D18" s="107"/>
      <c r="E18" s="95" t="str">
        <f t="shared" si="0"/>
        <v>-</v>
      </c>
      <c r="F18" s="96" t="str">
        <f t="array" ref="F18">IF(E18="-","-",IF(AND(C18&lt;&gt;"",D18&gt;0,INDEX(K$11:K$40,E18)="内容は変化しない作業",AND(E18&lt;&gt;"-",E18&lt;&gt;""),INDEX(I$11:I$40,E18)&lt;&gt;"",INDEX(J$11:J$40,E18)&lt;&gt;""),INDEX(J$11:J$40,E18)-D18,"-"))</f>
        <v>-</v>
      </c>
      <c r="H18" s="113">
        <v>8</v>
      </c>
      <c r="I18" s="114"/>
      <c r="J18" s="115"/>
      <c r="K18" s="116"/>
      <c r="L18" s="112"/>
      <c r="N18" s="103" t="str">
        <f t="array" ref="N18">IF(AND(I18&lt;&gt;"",J18&gt;0,K18="内容は変化しない作業",L18&gt;0,INDEX(C$11:C$40,L18)&lt;&gt;"",INDEX(D$11:D$40,L18)&lt;&gt;""),J18-INDEX(D$11:D$40,L18),"-")</f>
        <v>-</v>
      </c>
      <c r="O18" s="56"/>
    </row>
    <row r="19" spans="2:15" x14ac:dyDescent="0.25">
      <c r="B19" s="92">
        <v>9</v>
      </c>
      <c r="C19" s="106"/>
      <c r="D19" s="107"/>
      <c r="E19" s="95" t="str">
        <f t="shared" si="0"/>
        <v>-</v>
      </c>
      <c r="F19" s="96" t="str">
        <f t="array" ref="F19">IF(E19="-","-",IF(AND(C19&lt;&gt;"",D19&gt;0,INDEX(K$11:K$40,E19)="内容は変化しない作業",AND(E19&lt;&gt;"-",E19&lt;&gt;""),INDEX(I$11:I$40,E19)&lt;&gt;"",INDEX(J$11:J$40,E19)&lt;&gt;""),INDEX(J$11:J$40,E19)-D19,"-"))</f>
        <v>-</v>
      </c>
      <c r="H19" s="113">
        <v>9</v>
      </c>
      <c r="I19" s="114"/>
      <c r="J19" s="115"/>
      <c r="K19" s="116"/>
      <c r="L19" s="112"/>
      <c r="N19" s="103" t="str">
        <f t="array" ref="N19">IF(AND(I19&lt;&gt;"",J19&gt;0,K19="内容は変化しない作業",L19&gt;0,INDEX(C$11:C$40,L19)&lt;&gt;"",INDEX(D$11:D$40,L19)&lt;&gt;""),J19-INDEX(D$11:D$40,L19),"-")</f>
        <v>-</v>
      </c>
      <c r="O19" s="56"/>
    </row>
    <row r="20" spans="2:15" x14ac:dyDescent="0.25">
      <c r="B20" s="92">
        <v>10</v>
      </c>
      <c r="C20" s="106"/>
      <c r="D20" s="107"/>
      <c r="E20" s="95" t="str">
        <f t="shared" si="0"/>
        <v>-</v>
      </c>
      <c r="F20" s="96" t="str">
        <f t="array" ref="F20">IF(E20="-","-",IF(AND(C20&lt;&gt;"",D20&gt;0,INDEX(K$11:K$40,E20)="内容は変化しない作業",AND(E20&lt;&gt;"-",E20&lt;&gt;""),INDEX(I$11:I$40,E20)&lt;&gt;"",INDEX(J$11:J$40,E20)&lt;&gt;""),INDEX(J$11:J$40,E20)-D20,"-"))</f>
        <v>-</v>
      </c>
      <c r="H20" s="113">
        <v>10</v>
      </c>
      <c r="I20" s="114"/>
      <c r="J20" s="115"/>
      <c r="K20" s="116"/>
      <c r="L20" s="112"/>
      <c r="N20" s="103" t="str">
        <f t="array" ref="N20">IF(AND(I20&lt;&gt;"",J20&gt;0,K20="内容は変化しない作業",L20&gt;0,INDEX(C$11:C$40,L20)&lt;&gt;"",INDEX(D$11:D$40,L20)&lt;&gt;""),J20-INDEX(D$11:D$40,L20),"-")</f>
        <v>-</v>
      </c>
      <c r="O20" s="56"/>
    </row>
    <row r="21" spans="2:15" x14ac:dyDescent="0.25">
      <c r="B21" s="92">
        <v>11</v>
      </c>
      <c r="C21" s="106"/>
      <c r="D21" s="107"/>
      <c r="E21" s="95" t="str">
        <f t="shared" si="0"/>
        <v>-</v>
      </c>
      <c r="F21" s="96" t="str">
        <f t="array" ref="F21">IF(E21="-","-",IF(AND(C21&lt;&gt;"",D21&gt;0,INDEX(K$11:K$40,E21)="内容は変化しない作業",AND(E21&lt;&gt;"-",E21&lt;&gt;""),INDEX(I$11:I$40,E21)&lt;&gt;"",INDEX(J$11:J$40,E21)&lt;&gt;""),INDEX(J$11:J$40,E21)-D21,"-"))</f>
        <v>-</v>
      </c>
      <c r="H21" s="113">
        <v>11</v>
      </c>
      <c r="I21" s="114"/>
      <c r="J21" s="115"/>
      <c r="K21" s="116"/>
      <c r="L21" s="112"/>
      <c r="N21" s="103" t="str">
        <f t="array" ref="N21">IF(AND(I21&lt;&gt;"",J21&gt;0,K21="内容は変化しない作業",L21&gt;0,INDEX(C$11:C$40,L21)&lt;&gt;"",INDEX(D$11:D$40,L21)&lt;&gt;""),J21-INDEX(D$11:D$40,L21),"-")</f>
        <v>-</v>
      </c>
      <c r="O21" s="56"/>
    </row>
    <row r="22" spans="2:15" x14ac:dyDescent="0.25">
      <c r="B22" s="113">
        <v>12</v>
      </c>
      <c r="C22" s="120"/>
      <c r="D22" s="121"/>
      <c r="E22" s="95" t="str">
        <f t="shared" si="0"/>
        <v>-</v>
      </c>
      <c r="F22" s="96" t="str">
        <f t="array" ref="F22">IF(E22="-","-",IF(AND(C22&lt;&gt;"",D22&gt;0,INDEX(K$11:K$40,E22)="内容は変化しない作業",AND(E22&lt;&gt;"-",E22&lt;&gt;""),INDEX(I$11:I$40,E22)&lt;&gt;"",INDEX(J$11:J$40,E22)&lt;&gt;""),INDEX(J$11:J$40,E22)-D22,"-"))</f>
        <v>-</v>
      </c>
      <c r="H22" s="113">
        <v>12</v>
      </c>
      <c r="I22" s="114"/>
      <c r="J22" s="115"/>
      <c r="K22" s="116"/>
      <c r="L22" s="112"/>
      <c r="N22" s="103" t="str">
        <f t="array" ref="N22">IF(AND(I22&lt;&gt;"",J22&gt;0,K22="内容は変化しない作業",L22&gt;0,INDEX(C$11:C$40,L22)&lt;&gt;"",INDEX(D$11:D$40,L22)&lt;&gt;""),J22-INDEX(D$11:D$40,L22),"-")</f>
        <v>-</v>
      </c>
      <c r="O22" s="56"/>
    </row>
    <row r="23" spans="2:15" x14ac:dyDescent="0.25">
      <c r="B23" s="113">
        <v>13</v>
      </c>
      <c r="C23" s="120"/>
      <c r="D23" s="121"/>
      <c r="E23" s="95" t="str">
        <f t="shared" si="0"/>
        <v>-</v>
      </c>
      <c r="F23" s="96" t="str">
        <f t="array" ref="F23">IF(E23="-","-",IF(AND(C23&lt;&gt;"",D23&gt;0,INDEX(K$11:K$40,E23)="内容は変化しない作業",AND(E23&lt;&gt;"-",E23&lt;&gt;""),INDEX(I$11:I$40,E23)&lt;&gt;"",INDEX(J$11:J$40,E23)&lt;&gt;""),INDEX(J$11:J$40,E23)-D23,"-"))</f>
        <v>-</v>
      </c>
      <c r="H23" s="113">
        <v>13</v>
      </c>
      <c r="I23" s="114"/>
      <c r="J23" s="115"/>
      <c r="K23" s="116"/>
      <c r="L23" s="112"/>
      <c r="N23" s="103" t="str">
        <f t="array" ref="N23">IF(AND(I23&lt;&gt;"",J23&gt;0,K23="内容は変化しない作業",L23&gt;0,INDEX(C$11:C$40,L23)&lt;&gt;"",INDEX(D$11:D$40,L23)&lt;&gt;""),J23-INDEX(D$11:D$40,L23),"-")</f>
        <v>-</v>
      </c>
      <c r="O23" s="56"/>
    </row>
    <row r="24" spans="2:15" x14ac:dyDescent="0.25">
      <c r="B24" s="113">
        <v>14</v>
      </c>
      <c r="C24" s="120"/>
      <c r="D24" s="121"/>
      <c r="E24" s="95" t="str">
        <f t="shared" si="0"/>
        <v>-</v>
      </c>
      <c r="F24" s="96" t="str">
        <f t="array" ref="F24">IF(E24="-","-",IF(AND(C24&lt;&gt;"",D24&gt;0,INDEX(K$11:K$40,E24)="内容は変化しない作業",AND(E24&lt;&gt;"-",E24&lt;&gt;""),INDEX(I$11:I$40,E24)&lt;&gt;"",INDEX(J$11:J$40,E24)&lt;&gt;""),INDEX(J$11:J$40,E24)-D24,"-"))</f>
        <v>-</v>
      </c>
      <c r="H24" s="113">
        <v>14</v>
      </c>
      <c r="I24" s="114"/>
      <c r="J24" s="115"/>
      <c r="K24" s="116"/>
      <c r="L24" s="112"/>
      <c r="N24" s="103" t="str">
        <f t="array" ref="N24">IF(AND(I24&lt;&gt;"",J24&gt;0,K24="内容は変化しない作業",L24&gt;0,INDEX(C$11:C$40,L24)&lt;&gt;"",INDEX(D$11:D$40,L24)&lt;&gt;""),J24-INDEX(D$11:D$40,L24),"-")</f>
        <v>-</v>
      </c>
      <c r="O24" s="56"/>
    </row>
    <row r="25" spans="2:15" x14ac:dyDescent="0.25">
      <c r="B25" s="113">
        <v>15</v>
      </c>
      <c r="C25" s="120"/>
      <c r="D25" s="121"/>
      <c r="E25" s="95" t="str">
        <f t="shared" si="0"/>
        <v>-</v>
      </c>
      <c r="F25" s="96" t="str">
        <f t="array" ref="F25">IF(E25="-","-",IF(AND(C25&lt;&gt;"",D25&gt;0,INDEX(K$11:K$40,E25)="内容は変化しない作業",AND(E25&lt;&gt;"-",E25&lt;&gt;""),INDEX(I$11:I$40,E25)&lt;&gt;"",INDEX(J$11:J$40,E25)&lt;&gt;""),INDEX(J$11:J$40,E25)-D25,"-"))</f>
        <v>-</v>
      </c>
      <c r="H25" s="113">
        <v>15</v>
      </c>
      <c r="I25" s="114"/>
      <c r="J25" s="115"/>
      <c r="K25" s="116"/>
      <c r="L25" s="112"/>
      <c r="N25" s="103" t="str">
        <f t="array" ref="N25">IF(AND(I25&lt;&gt;"",J25&gt;0,K25="内容は変化しない作業",L25&gt;0,INDEX(C$11:C$40,L25)&lt;&gt;"",INDEX(D$11:D$40,L25)&lt;&gt;""),J25-INDEX(D$11:D$40,L25),"-")</f>
        <v>-</v>
      </c>
      <c r="O25" s="56"/>
    </row>
    <row r="26" spans="2:15" x14ac:dyDescent="0.25">
      <c r="B26" s="113">
        <v>16</v>
      </c>
      <c r="C26" s="120"/>
      <c r="D26" s="121"/>
      <c r="E26" s="95" t="str">
        <f t="shared" si="0"/>
        <v>-</v>
      </c>
      <c r="F26" s="96" t="str">
        <f t="array" ref="F26">IF(E26="-","-",IF(AND(C26&lt;&gt;"",D26&gt;0,INDEX(K$11:K$40,E26)="内容は変化しない作業",AND(E26&lt;&gt;"-",E26&lt;&gt;""),INDEX(I$11:I$40,E26)&lt;&gt;"",INDEX(J$11:J$40,E26)&lt;&gt;""),INDEX(J$11:J$40,E26)-D26,"-"))</f>
        <v>-</v>
      </c>
      <c r="H26" s="113">
        <v>16</v>
      </c>
      <c r="I26" s="114"/>
      <c r="J26" s="115"/>
      <c r="K26" s="116"/>
      <c r="L26" s="112"/>
      <c r="N26" s="103" t="str">
        <f t="array" ref="N26">IF(AND(I26&lt;&gt;"",J26&gt;0,K26="内容は変化しない作業",L26&gt;0,INDEX(C$11:C$40,L26)&lt;&gt;"",INDEX(D$11:D$40,L26)&lt;&gt;""),J26-INDEX(D$11:D$40,L26),"-")</f>
        <v>-</v>
      </c>
      <c r="O26" s="56"/>
    </row>
    <row r="27" spans="2:15" x14ac:dyDescent="0.25">
      <c r="B27" s="113">
        <v>17</v>
      </c>
      <c r="C27" s="120"/>
      <c r="D27" s="121"/>
      <c r="E27" s="95" t="str">
        <f t="shared" si="0"/>
        <v>-</v>
      </c>
      <c r="F27" s="96" t="str">
        <f t="array" ref="F27">IF(E27="-","-",IF(AND(C27&lt;&gt;"",D27&gt;0,INDEX(K$11:K$40,E27)="内容は変化しない作業",AND(E27&lt;&gt;"-",E27&lt;&gt;""),INDEX(I$11:I$40,E27)&lt;&gt;"",INDEX(J$11:J$40,E27)&lt;&gt;""),INDEX(J$11:J$40,E27)-D27,"-"))</f>
        <v>-</v>
      </c>
      <c r="H27" s="113">
        <v>17</v>
      </c>
      <c r="I27" s="114"/>
      <c r="J27" s="115"/>
      <c r="K27" s="116"/>
      <c r="L27" s="112"/>
      <c r="N27" s="103" t="str">
        <f t="array" ref="N27">IF(AND(I27&lt;&gt;"",J27&gt;0,K27="内容は変化しない作業",L27&gt;0,INDEX(C$11:C$40,L27)&lt;&gt;"",INDEX(D$11:D$40,L27)&lt;&gt;""),J27-INDEX(D$11:D$40,L27),"-")</f>
        <v>-</v>
      </c>
      <c r="O27" s="56"/>
    </row>
    <row r="28" spans="2:15" x14ac:dyDescent="0.25">
      <c r="B28" s="113">
        <v>18</v>
      </c>
      <c r="C28" s="120"/>
      <c r="D28" s="121"/>
      <c r="E28" s="95" t="str">
        <f t="shared" si="0"/>
        <v>-</v>
      </c>
      <c r="F28" s="96" t="str">
        <f t="array" ref="F28">IF(E28="-","-",IF(AND(C28&lt;&gt;"",D28&gt;0,INDEX(K$11:K$40,E28)="内容は変化しない作業",AND(E28&lt;&gt;"-",E28&lt;&gt;""),INDEX(I$11:I$40,E28)&lt;&gt;"",INDEX(J$11:J$40,E28)&lt;&gt;""),INDEX(J$11:J$40,E28)-D28,"-"))</f>
        <v>-</v>
      </c>
      <c r="H28" s="113">
        <v>18</v>
      </c>
      <c r="I28" s="114"/>
      <c r="J28" s="115"/>
      <c r="K28" s="116"/>
      <c r="L28" s="112"/>
      <c r="N28" s="103" t="str">
        <f t="array" ref="N28">IF(AND(I28&lt;&gt;"",J28&gt;0,K28="内容は変化しない作業",L28&gt;0,INDEX(C$11:C$40,L28)&lt;&gt;"",INDEX(D$11:D$40,L28)&lt;&gt;""),J28-INDEX(D$11:D$40,L28),"-")</f>
        <v>-</v>
      </c>
      <c r="O28" s="56"/>
    </row>
    <row r="29" spans="2:15" x14ac:dyDescent="0.25">
      <c r="B29" s="113">
        <v>19</v>
      </c>
      <c r="C29" s="120"/>
      <c r="D29" s="121"/>
      <c r="E29" s="95" t="str">
        <f t="shared" si="0"/>
        <v>-</v>
      </c>
      <c r="F29" s="96" t="str">
        <f t="array" ref="F29">IF(E29="-","-",IF(AND(C29&lt;&gt;"",D29&gt;0,INDEX(K$11:K$40,E29)="内容は変化しない作業",AND(E29&lt;&gt;"-",E29&lt;&gt;""),INDEX(I$11:I$40,E29)&lt;&gt;"",INDEX(J$11:J$40,E29)&lt;&gt;""),INDEX(J$11:J$40,E29)-D29,"-"))</f>
        <v>-</v>
      </c>
      <c r="H29" s="113">
        <v>19</v>
      </c>
      <c r="I29" s="114"/>
      <c r="J29" s="115"/>
      <c r="K29" s="116"/>
      <c r="L29" s="112"/>
      <c r="N29" s="103" t="str">
        <f t="array" ref="N29">IF(AND(I29&lt;&gt;"",J29&gt;0,K29="内容は変化しない作業",L29&gt;0,INDEX(C$11:C$40,L29)&lt;&gt;"",INDEX(D$11:D$40,L29)&lt;&gt;""),J29-INDEX(D$11:D$40,L29),"-")</f>
        <v>-</v>
      </c>
      <c r="O29" s="56"/>
    </row>
    <row r="30" spans="2:15" x14ac:dyDescent="0.25">
      <c r="B30" s="113">
        <v>20</v>
      </c>
      <c r="C30" s="120"/>
      <c r="D30" s="121"/>
      <c r="E30" s="95" t="str">
        <f t="shared" si="0"/>
        <v>-</v>
      </c>
      <c r="F30" s="96" t="str">
        <f t="array" ref="F30">IF(E30="-","-",IF(AND(C30&lt;&gt;"",D30&gt;0,INDEX(K$11:K$40,E30)="内容は変化しない作業",AND(E30&lt;&gt;"-",E30&lt;&gt;""),INDEX(I$11:I$40,E30)&lt;&gt;"",INDEX(J$11:J$40,E30)&lt;&gt;""),INDEX(J$11:J$40,E30)-D30,"-"))</f>
        <v>-</v>
      </c>
      <c r="H30" s="113">
        <v>20</v>
      </c>
      <c r="I30" s="114"/>
      <c r="J30" s="115"/>
      <c r="K30" s="116"/>
      <c r="L30" s="112"/>
      <c r="N30" s="103" t="str">
        <f t="array" ref="N30">IF(AND(I30&lt;&gt;"",J30&gt;0,K30="内容は変化しない作業",L30&gt;0,INDEX(C$11:C$40,L30)&lt;&gt;"",INDEX(D$11:D$40,L30)&lt;&gt;""),J30-INDEX(D$11:D$40,L30),"-")</f>
        <v>-</v>
      </c>
      <c r="O30" s="56"/>
    </row>
    <row r="31" spans="2:15" x14ac:dyDescent="0.25">
      <c r="B31" s="113">
        <v>21</v>
      </c>
      <c r="C31" s="120"/>
      <c r="D31" s="121"/>
      <c r="E31" s="95" t="str">
        <f t="shared" si="0"/>
        <v>-</v>
      </c>
      <c r="F31" s="96" t="str">
        <f t="array" ref="F31">IF(E31="-","-",IF(AND(C31&lt;&gt;"",D31&gt;0,INDEX(K$11:K$40,E31)="内容は変化しない作業",AND(E31&lt;&gt;"-",E31&lt;&gt;""),INDEX(I$11:I$40,E31)&lt;&gt;"",INDEX(J$11:J$40,E31)&lt;&gt;""),INDEX(J$11:J$40,E31)-D31,"-"))</f>
        <v>-</v>
      </c>
      <c r="H31" s="113">
        <v>21</v>
      </c>
      <c r="I31" s="114"/>
      <c r="J31" s="115"/>
      <c r="K31" s="116"/>
      <c r="L31" s="112"/>
      <c r="N31" s="103" t="str">
        <f t="array" ref="N31">IF(AND(I31&lt;&gt;"",J31&gt;0,K31="内容は変化しない作業",L31&gt;0,INDEX(C$11:C$40,L31)&lt;&gt;"",INDEX(D$11:D$40,L31)&lt;&gt;""),J31-INDEX(D$11:D$40,L31),"-")</f>
        <v>-</v>
      </c>
      <c r="O31" s="56"/>
    </row>
    <row r="32" spans="2:15" x14ac:dyDescent="0.25">
      <c r="B32" s="113">
        <v>22</v>
      </c>
      <c r="C32" s="120"/>
      <c r="D32" s="121"/>
      <c r="E32" s="95" t="str">
        <f t="shared" si="0"/>
        <v>-</v>
      </c>
      <c r="F32" s="96" t="str">
        <f t="array" ref="F32">IF(E32="-","-",IF(AND(C32&lt;&gt;"",D32&gt;0,INDEX(K$11:K$40,E32)="内容は変化しない作業",AND(E32&lt;&gt;"-",E32&lt;&gt;""),INDEX(I$11:I$40,E32)&lt;&gt;"",INDEX(J$11:J$40,E32)&lt;&gt;""),INDEX(J$11:J$40,E32)-D32,"-"))</f>
        <v>-</v>
      </c>
      <c r="H32" s="113">
        <v>22</v>
      </c>
      <c r="I32" s="114"/>
      <c r="J32" s="115"/>
      <c r="K32" s="116"/>
      <c r="L32" s="112"/>
      <c r="N32" s="103" t="str">
        <f t="array" ref="N32">IF(AND(I32&lt;&gt;"",J32&gt;0,K32="内容は変化しない作業",L32&gt;0,INDEX(C$11:C$40,L32)&lt;&gt;"",INDEX(D$11:D$40,L32)&lt;&gt;""),J32-INDEX(D$11:D$40,L32),"-")</f>
        <v>-</v>
      </c>
      <c r="O32" s="56"/>
    </row>
    <row r="33" spans="2:15" x14ac:dyDescent="0.25">
      <c r="B33" s="113">
        <v>23</v>
      </c>
      <c r="C33" s="120"/>
      <c r="D33" s="121"/>
      <c r="E33" s="95" t="str">
        <f t="shared" si="0"/>
        <v>-</v>
      </c>
      <c r="F33" s="96" t="str">
        <f t="array" ref="F33">IF(E33="-","-",IF(AND(C33&lt;&gt;"",D33&gt;0,INDEX(K$11:K$40,E33)="内容は変化しない作業",AND(E33&lt;&gt;"-",E33&lt;&gt;""),INDEX(I$11:I$40,E33)&lt;&gt;"",INDEX(J$11:J$40,E33)&lt;&gt;""),INDEX(J$11:J$40,E33)-D33,"-"))</f>
        <v>-</v>
      </c>
      <c r="H33" s="113">
        <v>23</v>
      </c>
      <c r="I33" s="114"/>
      <c r="J33" s="115"/>
      <c r="K33" s="116"/>
      <c r="L33" s="112"/>
      <c r="N33" s="103" t="str">
        <f t="array" ref="N33">IF(AND(I33&lt;&gt;"",J33&gt;0,K33="内容は変化しない作業",L33&gt;0,INDEX(C$11:C$40,L33)&lt;&gt;"",INDEX(D$11:D$40,L33)&lt;&gt;""),J33-INDEX(D$11:D$40,L33),"-")</f>
        <v>-</v>
      </c>
      <c r="O33" s="56"/>
    </row>
    <row r="34" spans="2:15" x14ac:dyDescent="0.25">
      <c r="B34" s="113">
        <v>24</v>
      </c>
      <c r="C34" s="120"/>
      <c r="D34" s="121"/>
      <c r="E34" s="95" t="str">
        <f t="shared" si="0"/>
        <v>-</v>
      </c>
      <c r="F34" s="96" t="str">
        <f t="array" ref="F34">IF(E34="-","-",IF(AND(C34&lt;&gt;"",D34&gt;0,INDEX(K$11:K$40,E34)="内容は変化しない作業",AND(E34&lt;&gt;"-",E34&lt;&gt;""),INDEX(I$11:I$40,E34)&lt;&gt;"",INDEX(J$11:J$40,E34)&lt;&gt;""),INDEX(J$11:J$40,E34)-D34,"-"))</f>
        <v>-</v>
      </c>
      <c r="H34" s="113">
        <v>24</v>
      </c>
      <c r="I34" s="114"/>
      <c r="J34" s="115"/>
      <c r="K34" s="116"/>
      <c r="L34" s="112"/>
      <c r="N34" s="103" t="str">
        <f t="array" ref="N34">IF(AND(I34&lt;&gt;"",J34&gt;0,K34="内容は変化しない作業",L34&gt;0,INDEX(C$11:C$40,L34)&lt;&gt;"",INDEX(D$11:D$40,L34)&lt;&gt;""),J34-INDEX(D$11:D$40,L34),"-")</f>
        <v>-</v>
      </c>
      <c r="O34" s="56"/>
    </row>
    <row r="35" spans="2:15" x14ac:dyDescent="0.25">
      <c r="B35" s="113">
        <v>25</v>
      </c>
      <c r="C35" s="120"/>
      <c r="D35" s="121"/>
      <c r="E35" s="95" t="str">
        <f t="shared" si="0"/>
        <v>-</v>
      </c>
      <c r="F35" s="96" t="str">
        <f t="array" ref="F35">IF(E35="-","-",IF(AND(C35&lt;&gt;"",D35&gt;0,INDEX(K$11:K$40,E35)="内容は変化しない作業",AND(E35&lt;&gt;"-",E35&lt;&gt;""),INDEX(I$11:I$40,E35)&lt;&gt;"",INDEX(J$11:J$40,E35)&lt;&gt;""),INDEX(J$11:J$40,E35)-D35,"-"))</f>
        <v>-</v>
      </c>
      <c r="H35" s="113">
        <v>25</v>
      </c>
      <c r="I35" s="114"/>
      <c r="J35" s="115"/>
      <c r="K35" s="116"/>
      <c r="L35" s="112"/>
      <c r="N35" s="103" t="str">
        <f t="array" ref="N35">IF(AND(I35&lt;&gt;"",J35&gt;0,K35="内容は変化しない作業",L35&gt;0,INDEX(C$11:C$40,L35)&lt;&gt;"",INDEX(D$11:D$40,L35)&lt;&gt;""),J35-INDEX(D$11:D$40,L35),"-")</f>
        <v>-</v>
      </c>
      <c r="O35" s="56"/>
    </row>
    <row r="36" spans="2:15" x14ac:dyDescent="0.25">
      <c r="B36" s="113">
        <v>26</v>
      </c>
      <c r="C36" s="120"/>
      <c r="D36" s="121"/>
      <c r="E36" s="95" t="str">
        <f t="shared" si="0"/>
        <v>-</v>
      </c>
      <c r="F36" s="96" t="str">
        <f t="array" ref="F36">IF(E36="-","-",IF(AND(C36&lt;&gt;"",D36&gt;0,INDEX(K$11:K$40,E36)="内容は変化しない作業",AND(E36&lt;&gt;"-",E36&lt;&gt;""),INDEX(I$11:I$40,E36)&lt;&gt;"",INDEX(J$11:J$40,E36)&lt;&gt;""),INDEX(J$11:J$40,E36)-D36,"-"))</f>
        <v>-</v>
      </c>
      <c r="H36" s="113">
        <v>26</v>
      </c>
      <c r="I36" s="114"/>
      <c r="J36" s="115"/>
      <c r="K36" s="116"/>
      <c r="L36" s="112"/>
      <c r="N36" s="103" t="str">
        <f t="array" ref="N36">IF(AND(I36&lt;&gt;"",J36&gt;0,K36="内容は変化しない作業",L36&gt;0,INDEX(C$11:C$40,L36)&lt;&gt;"",INDEX(D$11:D$40,L36)&lt;&gt;""),J36-INDEX(D$11:D$40,L36),"-")</f>
        <v>-</v>
      </c>
      <c r="O36" s="56"/>
    </row>
    <row r="37" spans="2:15" x14ac:dyDescent="0.25">
      <c r="B37" s="113">
        <v>27</v>
      </c>
      <c r="C37" s="120"/>
      <c r="D37" s="121"/>
      <c r="E37" s="95" t="str">
        <f t="shared" si="0"/>
        <v>-</v>
      </c>
      <c r="F37" s="96" t="str">
        <f t="array" ref="F37">IF(E37="-","-",IF(AND(C37&lt;&gt;"",D37&gt;0,INDEX(K$11:K$40,E37)="内容は変化しない作業",AND(E37&lt;&gt;"-",E37&lt;&gt;""),INDEX(I$11:I$40,E37)&lt;&gt;"",INDEX(J$11:J$40,E37)&lt;&gt;""),INDEX(J$11:J$40,E37)-D37,"-"))</f>
        <v>-</v>
      </c>
      <c r="H37" s="113">
        <v>27</v>
      </c>
      <c r="I37" s="114"/>
      <c r="J37" s="115"/>
      <c r="K37" s="116"/>
      <c r="L37" s="112"/>
      <c r="N37" s="103" t="str">
        <f t="array" ref="N37">IF(AND(I37&lt;&gt;"",J37&gt;0,K37="内容は変化しない作業",L37&gt;0,INDEX(C$11:C$40,L37)&lt;&gt;"",INDEX(D$11:D$40,L37)&lt;&gt;""),J37-INDEX(D$11:D$40,L37),"-")</f>
        <v>-</v>
      </c>
      <c r="O37" s="56"/>
    </row>
    <row r="38" spans="2:15" x14ac:dyDescent="0.25">
      <c r="B38" s="113">
        <v>28</v>
      </c>
      <c r="C38" s="120"/>
      <c r="D38" s="121"/>
      <c r="E38" s="95" t="str">
        <f t="shared" si="0"/>
        <v>-</v>
      </c>
      <c r="F38" s="96" t="str">
        <f t="array" ref="F38">IF(E38="-","-",IF(AND(C38&lt;&gt;"",D38&gt;0,INDEX(K$11:K$40,E38)="内容は変化しない作業",AND(E38&lt;&gt;"-",E38&lt;&gt;""),INDEX(I$11:I$40,E38)&lt;&gt;"",INDEX(J$11:J$40,E38)&lt;&gt;""),INDEX(J$11:J$40,E38)-D38,"-"))</f>
        <v>-</v>
      </c>
      <c r="H38" s="113">
        <v>28</v>
      </c>
      <c r="I38" s="114"/>
      <c r="J38" s="115"/>
      <c r="K38" s="116"/>
      <c r="L38" s="112"/>
      <c r="N38" s="103" t="str">
        <f t="array" ref="N38">IF(AND(I38&lt;&gt;"",J38&gt;0,K38="内容は変化しない作業",L38&gt;0,INDEX(C$11:C$40,L38)&lt;&gt;"",INDEX(D$11:D$40,L38)&lt;&gt;""),J38-INDEX(D$11:D$40,L38),"-")</f>
        <v>-</v>
      </c>
      <c r="O38" s="56"/>
    </row>
    <row r="39" spans="2:15" x14ac:dyDescent="0.25">
      <c r="B39" s="113">
        <v>29</v>
      </c>
      <c r="C39" s="120"/>
      <c r="D39" s="121"/>
      <c r="E39" s="95" t="str">
        <f t="shared" si="0"/>
        <v>-</v>
      </c>
      <c r="F39" s="96" t="str">
        <f t="array" ref="F39">IF(E39="-","-",IF(AND(C39&lt;&gt;"",D39&gt;0,INDEX(K$11:K$40,E39)="内容は変化しない作業",AND(E39&lt;&gt;"-",E39&lt;&gt;""),INDEX(I$11:I$40,E39)&lt;&gt;"",INDEX(J$11:J$40,E39)&lt;&gt;""),INDEX(J$11:J$40,E39)-D39,"-"))</f>
        <v>-</v>
      </c>
      <c r="H39" s="113">
        <v>29</v>
      </c>
      <c r="I39" s="114"/>
      <c r="J39" s="115"/>
      <c r="K39" s="116"/>
      <c r="L39" s="112"/>
      <c r="N39" s="103" t="str">
        <f t="array" ref="N39">IF(AND(I39&lt;&gt;"",J39&gt;0,K39="内容は変化しない作業",L39&gt;0,INDEX(C$11:C$40,L39)&lt;&gt;"",INDEX(D$11:D$40,L39)&lt;&gt;""),J39-INDEX(D$11:D$40,L39),"-")</f>
        <v>-</v>
      </c>
      <c r="O39" s="56"/>
    </row>
    <row r="40" ht="18.6" customHeight="1" spans="2:15" x14ac:dyDescent="0.25">
      <c r="B40" s="113">
        <v>30</v>
      </c>
      <c r="C40" s="122"/>
      <c r="D40" s="123"/>
      <c r="E40" s="95" t="str">
        <f t="shared" si="0"/>
        <v>-</v>
      </c>
      <c r="F40" s="96" t="str">
        <f t="array" ref="F40">IF(E40="-","-",IF(AND(C40&lt;&gt;"",D40&gt;0,INDEX(K$11:K$40,E40)="内容は変化しない作業",AND(E40&lt;&gt;"-",E40&lt;&gt;""),INDEX(I$11:I$40,E40)&lt;&gt;"",INDEX(J$11:J$40,E40)&lt;&gt;""),INDEX(J$11:J$40,E40)-D40,"-"))</f>
        <v>-</v>
      </c>
      <c r="H40" s="113">
        <v>30</v>
      </c>
      <c r="I40" s="124"/>
      <c r="J40" s="125"/>
      <c r="K40" s="126"/>
      <c r="L40" s="127"/>
      <c r="N40" s="103" t="str">
        <f t="array" ref="N40">IF(AND(I40&lt;&gt;"",J40&gt;0,K40="内容は変化しない作業",L40&gt;0,INDEX(C$11:C$40,L40)&lt;&gt;"",INDEX(D$11:D$40,L40)&lt;&gt;""),J40-INDEX(D$11:D$40,L40),"-")</f>
        <v>-</v>
      </c>
      <c r="O40" s="56"/>
    </row>
    <row r="41" spans="2:14" x14ac:dyDescent="0.25">
      <c r="B41" s="128"/>
      <c r="C41" s="128"/>
      <c r="D41" s="128"/>
      <c r="E41" s="128"/>
      <c r="F41" s="128"/>
      <c r="G41" s="128"/>
      <c r="H41" s="128"/>
      <c r="I41" s="128"/>
      <c r="J41" s="128"/>
      <c r="K41" s="128"/>
      <c r="L41" s="128"/>
      <c r="M41" s="128"/>
      <c r="N41" s="128"/>
    </row>
    <row r="42" spans="4:14" x14ac:dyDescent="0.25">
      <c r="D42" s="128"/>
      <c r="E42" s="128"/>
      <c r="F42" s="128"/>
      <c r="J42" s="97"/>
      <c r="N42" s="129"/>
    </row>
  </sheetData>
  <sheetProtection sheet="1" algorithmName="SHA-512" hashValue="7ZDfDATA+Y4oCm1G9W1VsBalOLPlyfmiTSmb8aV8sam0ylFZ4OqwtKCf973E8JUGQcDc8Zyd7TdjwHw+d5z7ng==" saltValue="hqDSXsT5AfghKwI72wiPfQ==" spinCount="100000" objects="1" scenarios="1"/>
  <dataValidations count="4">
    <dataValidation type="whole" operator="greaterThanOrEqual" allowBlank="1" showInputMessage="1" showErrorMessage="1" sqref="D11:D40">
      <formula1>1</formula1>
    </dataValidation>
    <dataValidation type="whole" operator="greaterThanOrEqual" allowBlank="1" showInputMessage="1" showErrorMessage="1" sqref="J11:J40">
      <formula1>1</formula1>
    </dataValidation>
    <dataValidation type="list" allowBlank="1" showInputMessage="1" showErrorMessage="1" sqref="K11:K40">
      <formula1>$P$11:$P$13</formula1>
    </dataValidation>
    <dataValidation type="whole" allowBlank="1" showInputMessage="1" showErrorMessage="1" sqref="L11:L40">
      <formula1>1</formula1>
      <formula2>30</formula2>
    </dataValidation>
  </dataValidations>
  <pageMargins left="0.7" right="0.7" top="0.75" bottom="0.75" header="0.3" footer="0.3"/>
  <pageSetup paperSize="9" orientation="portrait" horizontalDpi="4294967295" verticalDpi="4294967295" scale="54" fitToWidth="1" fitToHeight="1" firstPageNumber="1" useFirstPageNumber="1" copies="1"/>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93"/>
  <sheetViews>
    <sheetView workbookViewId="0" showGridLines="0" zoomScale="80" zoomScaleNormal="80"/>
  </sheetViews>
  <sheetFormatPr defaultRowHeight="18" outlineLevelRow="1" outlineLevelCol="0" x14ac:dyDescent="0.45" customHeight="1"/>
  <cols>
    <col min="1" max="1" width="1.59765625" customWidth="1"/>
    <col min="2" max="2" width="1.09765625" customWidth="1"/>
    <col min="3" max="3" width="18.59765625" customWidth="1"/>
    <col min="4" max="4" width="1.09765625" customWidth="1"/>
    <col min="5" max="5" width="2.5" customWidth="1"/>
    <col min="6" max="6" width="1.09765625" customWidth="1"/>
    <col min="7" max="7" width="18.59765625" customWidth="1"/>
    <col min="8" max="8" width="1.09765625" customWidth="1"/>
    <col min="9" max="9" width="2.5" customWidth="1"/>
    <col min="10" max="10" width="1.09765625" customWidth="1"/>
    <col min="11" max="11" width="18.59765625" customWidth="1"/>
    <col min="12" max="12" width="1.09765625" customWidth="1"/>
    <col min="13" max="13" width="2.5" customWidth="1"/>
    <col min="14" max="14" width="1.09765625" customWidth="1"/>
    <col min="15" max="15" width="18.59765625" customWidth="1"/>
    <col min="16" max="16" width="1.09765625" customWidth="1"/>
    <col min="17" max="17" width="2.5" customWidth="1"/>
    <col min="18" max="18" width="1.09765625" customWidth="1"/>
    <col min="19" max="19" width="18.59765625" customWidth="1"/>
    <col min="20" max="20" width="1.09765625" customWidth="1"/>
    <col min="21" max="21" width="2.5" customWidth="1"/>
    <col min="22" max="22" width="2.09765625" customWidth="1"/>
    <col min="23" max="23" width="4.59765625" customWidth="1"/>
    <col min="24" max="24" width="13.5" style="130" customWidth="1"/>
  </cols>
  <sheetData>
    <row r="1" ht="24" customHeight="1" spans="1:24" x14ac:dyDescent="0.25">
      <c r="A1" s="53"/>
      <c r="B1" s="54" t="s">
        <v>49</v>
      </c>
      <c r="C1" s="54"/>
      <c r="D1" s="54"/>
      <c r="E1" s="54"/>
      <c r="F1" s="54"/>
      <c r="G1" s="54"/>
      <c r="H1" s="54"/>
      <c r="I1" s="54"/>
      <c r="J1" s="54"/>
      <c r="K1" s="54"/>
      <c r="L1" s="54"/>
      <c r="M1" s="54"/>
      <c r="N1" s="53"/>
      <c r="O1" s="53"/>
      <c r="P1" s="53"/>
      <c r="Q1" s="53"/>
      <c r="R1" s="53"/>
      <c r="S1" s="53"/>
      <c r="T1" s="53"/>
      <c r="U1" s="53"/>
      <c r="V1" s="53"/>
      <c r="W1" s="53"/>
      <c r="X1" s="53"/>
    </row>
    <row r="2" ht="14.1" customHeight="1" x14ac:dyDescent="0.25"/>
    <row r="3" ht="18" customHeight="1" spans="15:19" x14ac:dyDescent="0.25">
      <c r="O3" s="131" t="s">
        <v>27</v>
      </c>
      <c r="P3" s="131"/>
      <c r="Q3" s="131"/>
      <c r="R3" s="132"/>
      <c r="S3" s="62">
        <f>'（別紙１）省力化計算シート'!M3</f>
        <v>0</v>
      </c>
    </row>
    <row r="4" ht="6" customHeight="1" spans="19:19" x14ac:dyDescent="0.25">
      <c r="S4" s="133"/>
    </row>
    <row r="5" spans="2:23" x14ac:dyDescent="0.25">
      <c r="B5" s="65"/>
      <c r="C5" s="64" t="s">
        <v>50</v>
      </c>
      <c r="D5" s="65"/>
      <c r="E5" s="65"/>
      <c r="F5" s="65"/>
      <c r="G5" s="64"/>
      <c r="H5" s="65"/>
      <c r="I5" s="65"/>
      <c r="J5" s="65"/>
      <c r="K5" s="64"/>
      <c r="L5" s="65"/>
      <c r="M5" s="65"/>
      <c r="N5" s="65"/>
      <c r="O5" s="134" t="s">
        <v>51</v>
      </c>
      <c r="P5" s="135"/>
      <c r="Q5" s="135"/>
      <c r="R5" s="136"/>
      <c r="S5" s="137">
        <f>'（別紙１）省力化計算シート'!D3</f>
        <v>0</v>
      </c>
      <c r="T5" s="138" t="s">
        <v>25</v>
      </c>
      <c r="U5" s="139"/>
      <c r="V5" s="140"/>
      <c r="W5" s="140"/>
    </row>
    <row r="6" ht="7.5" customHeight="1" spans="3:19" x14ac:dyDescent="0.25">
      <c r="C6" s="141"/>
      <c r="G6" s="141"/>
      <c r="K6" s="141"/>
      <c r="O6" s="141"/>
      <c r="S6" s="141"/>
    </row>
    <row r="7" ht="7.5" customHeight="1" spans="2:21" x14ac:dyDescent="0.25">
      <c r="B7" s="142"/>
      <c r="C7" s="143"/>
      <c r="D7" s="143"/>
      <c r="E7" s="143"/>
      <c r="F7" s="143"/>
      <c r="G7" s="143"/>
      <c r="H7" s="143"/>
      <c r="I7" s="143"/>
      <c r="J7" s="143"/>
      <c r="K7" s="143"/>
      <c r="L7" s="143"/>
      <c r="M7" s="143"/>
      <c r="N7" s="143"/>
      <c r="O7" s="143"/>
      <c r="P7" s="143"/>
      <c r="Q7" s="143"/>
      <c r="R7" s="143"/>
      <c r="S7" s="143"/>
      <c r="T7" s="143"/>
      <c r="U7" s="144"/>
    </row>
    <row r="8" ht="18" customHeight="1" spans="2:24" x14ac:dyDescent="0.25">
      <c r="B8" s="145"/>
      <c r="C8" s="146">
        <f>'（別紙１）省力化計算シート'!C11</f>
        <v>0</v>
      </c>
      <c r="E8" s="147" t="s">
        <v>52</v>
      </c>
      <c r="G8" s="146">
        <f>'（別紙１）省力化計算シート'!C12</f>
        <v>0</v>
      </c>
      <c r="I8" s="147" t="s">
        <v>52</v>
      </c>
      <c r="K8" s="146">
        <f>'（別紙１）省力化計算シート'!C13</f>
        <v>0</v>
      </c>
      <c r="M8" s="147" t="s">
        <v>52</v>
      </c>
      <c r="O8" s="146">
        <f>'（別紙１）省力化計算シート'!C14</f>
        <v>0</v>
      </c>
      <c r="Q8" s="147" t="s">
        <v>52</v>
      </c>
      <c r="S8" s="146">
        <f>'（別紙１）省力化計算シート'!C15</f>
        <v>0</v>
      </c>
      <c r="U8" s="148" t="s">
        <v>52</v>
      </c>
      <c r="X8" s="149" t="s">
        <v>53</v>
      </c>
    </row>
    <row r="9" ht="18" customHeight="1" spans="2:24" x14ac:dyDescent="0.25">
      <c r="B9" s="145"/>
      <c r="C9" s="150">
        <f>IF('（別紙１）省力化計算シート'!D11="","",IF(OR('（別紙１）省力化計算シート'!F11="-",'（別紙１）省力化計算シート'!F11=0),'（別紙１）省力化計算シート'!D11&amp;"分",'（別紙１）省力化計算シート'!D11&amp;"分"&amp;"　(→"&amp;'（別紙１）省力化計算シート'!D11+'（別紙１）省力化計算シート'!F11&amp;"分）"))</f>
      </c>
      <c r="E9" s="147"/>
      <c r="G9" s="150">
        <f>IF('（別紙１）省力化計算シート'!D12="","",IF(OR('（別紙１）省力化計算シート'!F12="-",'（別紙１）省力化計算シート'!F12=0),'（別紙１）省力化計算シート'!D12&amp;"分",'（別紙１）省力化計算シート'!D12&amp;"分"&amp;"　(→"&amp;'（別紙１）省力化計算シート'!D12+'（別紙１）省力化計算シート'!F12&amp;"分）"))</f>
      </c>
      <c r="I9" s="147"/>
      <c r="K9" s="150">
        <f>IF('（別紙１）省力化計算シート'!D13="","",IF(OR('（別紙１）省力化計算シート'!F13="-",'（別紙１）省力化計算シート'!F13=0),'（別紙１）省力化計算シート'!D13&amp;"分",'（別紙１）省力化計算シート'!D13&amp;"分"&amp;"　(→"&amp;'（別紙１）省力化計算シート'!D13+'（別紙１）省力化計算シート'!F13&amp;"分）"))</f>
      </c>
      <c r="M9" s="147"/>
      <c r="O9" s="150">
        <f>IF('（別紙１）省力化計算シート'!D14="","",IF(OR('（別紙１）省力化計算シート'!F14="-",'（別紙１）省力化計算シート'!F14=0),'（別紙１）省力化計算シート'!D14&amp;"分",'（別紙１）省力化計算シート'!D14&amp;"分"&amp;"　(→"&amp;'（別紙１）省力化計算シート'!D14+'（別紙１）省力化計算シート'!F14&amp;"分）"))</f>
      </c>
      <c r="Q9" s="147"/>
      <c r="S9" s="150">
        <f>IF('（別紙１）省力化計算シート'!D15="","",IF(OR('（別紙１）省力化計算シート'!F15="-",'（別紙１）省力化計算シート'!F15=0),'（別紙１）省力化計算シート'!D15&amp;"分",'（別紙１）省力化計算シート'!D15&amp;"分"&amp;"　(→"&amp;'（別紙１）省力化計算シート'!D15+'（別紙１）省力化計算シート'!F15&amp;"分）"))</f>
      </c>
      <c r="U9" s="148"/>
      <c r="X9" s="151"/>
    </row>
    <row r="10" ht="15" customHeight="1" spans="2:24" x14ac:dyDescent="0.25">
      <c r="B10" s="145"/>
      <c r="C10" s="152"/>
      <c r="G10" s="152"/>
      <c r="K10" s="152"/>
      <c r="O10" s="152"/>
      <c r="S10" s="152"/>
      <c r="U10" s="153"/>
      <c r="X10" s="154"/>
    </row>
    <row r="11" ht="15" customHeight="1" spans="2:24" x14ac:dyDescent="0.25">
      <c r="B11" s="145"/>
      <c r="C11" s="152"/>
      <c r="G11" s="152"/>
      <c r="K11" s="152"/>
      <c r="O11" s="152"/>
      <c r="S11" s="152"/>
      <c r="U11" s="153"/>
      <c r="X11" s="155" t="s">
        <v>54</v>
      </c>
    </row>
    <row r="12" ht="7.5" customHeight="1" spans="2:24" x14ac:dyDescent="0.25">
      <c r="B12" s="156"/>
      <c r="C12" s="157"/>
      <c r="D12" s="157"/>
      <c r="E12" s="157"/>
      <c r="F12" s="157"/>
      <c r="G12" s="157"/>
      <c r="H12" s="157"/>
      <c r="I12" s="157"/>
      <c r="J12" s="157"/>
      <c r="K12" s="157"/>
      <c r="L12" s="157"/>
      <c r="M12" s="157"/>
      <c r="N12" s="157"/>
      <c r="O12" s="157"/>
      <c r="P12" s="157"/>
      <c r="Q12" s="157"/>
      <c r="R12" s="157"/>
      <c r="S12" s="157"/>
      <c r="T12" s="157"/>
      <c r="U12" s="158"/>
      <c r="X12" s="159"/>
    </row>
    <row r="13" ht="7.5" customHeight="1" spans="24:24" x14ac:dyDescent="0.25">
      <c r="X13" s="159"/>
    </row>
    <row r="14" ht="7.5" customHeight="1" spans="2:24" x14ac:dyDescent="0.25">
      <c r="B14" s="160"/>
      <c r="C14" s="143"/>
      <c r="D14" s="143"/>
      <c r="E14" s="143"/>
      <c r="F14" s="143"/>
      <c r="G14" s="143"/>
      <c r="H14" s="143"/>
      <c r="I14" s="143"/>
      <c r="J14" s="143"/>
      <c r="K14" s="143"/>
      <c r="L14" s="143"/>
      <c r="M14" s="143"/>
      <c r="N14" s="143"/>
      <c r="O14" s="143"/>
      <c r="P14" s="143"/>
      <c r="Q14" s="143"/>
      <c r="R14" s="143"/>
      <c r="S14" s="143"/>
      <c r="T14" s="143"/>
      <c r="U14" s="144"/>
      <c r="X14" s="159"/>
    </row>
    <row r="15" ht="18" customHeight="1" spans="2:24" x14ac:dyDescent="0.25">
      <c r="B15" s="161"/>
      <c r="C15" s="146">
        <f>'（別紙１）省力化計算シート'!C16</f>
        <v>0</v>
      </c>
      <c r="E15" s="147" t="s">
        <v>52</v>
      </c>
      <c r="G15" s="146">
        <f>'（別紙１）省力化計算シート'!C17</f>
        <v>0</v>
      </c>
      <c r="I15" s="147" t="s">
        <v>52</v>
      </c>
      <c r="K15" s="146">
        <f>'（別紙１）省力化計算シート'!C18</f>
        <v>0</v>
      </c>
      <c r="M15" s="147" t="s">
        <v>52</v>
      </c>
      <c r="O15" s="146">
        <f>'（別紙１）省力化計算シート'!C19</f>
        <v>0</v>
      </c>
      <c r="Q15" s="147" t="s">
        <v>52</v>
      </c>
      <c r="S15" s="146">
        <f>'（別紙１）省力化計算シート'!C20</f>
        <v>0</v>
      </c>
      <c r="U15" s="148" t="s">
        <v>52</v>
      </c>
      <c r="X15" s="162" t="s">
        <v>55</v>
      </c>
    </row>
    <row r="16" ht="18" customHeight="1" spans="2:24" x14ac:dyDescent="0.25">
      <c r="B16" s="161"/>
      <c r="C16" s="150">
        <f>IF('（別紙１）省力化計算シート'!D16="","",IF(OR('（別紙１）省力化計算シート'!F16="-",'（別紙１）省力化計算シート'!F16=0),'（別紙１）省力化計算シート'!D16&amp;"分",'（別紙１）省力化計算シート'!D16&amp;"分"&amp;"　(→"&amp;'（別紙１）省力化計算シート'!D16+'（別紙１）省力化計算シート'!F16&amp;"分）"))</f>
      </c>
      <c r="E16" s="147"/>
      <c r="G16" s="150">
        <f>IF('（別紙１）省力化計算シート'!D17="","",IF(OR('（別紙１）省力化計算シート'!F17="-",'（別紙１）省力化計算シート'!F17=0),'（別紙１）省力化計算シート'!D17&amp;"分",'（別紙１）省力化計算シート'!D17&amp;"分"&amp;"　(→"&amp;'（別紙１）省力化計算シート'!D17+'（別紙１）省力化計算シート'!F17&amp;"分）"))</f>
      </c>
      <c r="I16" s="147"/>
      <c r="K16" s="150">
        <f>IF('（別紙１）省力化計算シート'!D18="","",IF(OR('（別紙１）省力化計算シート'!F18="-",'（別紙１）省力化計算シート'!F18=0),'（別紙１）省力化計算シート'!D18&amp;"分",'（別紙１）省力化計算シート'!D18&amp;"分"&amp;"　(→"&amp;'（別紙１）省力化計算シート'!D18+'（別紙１）省力化計算シート'!F18&amp;"分）"))</f>
      </c>
      <c r="M16" s="147"/>
      <c r="O16" s="150">
        <f>IF('（別紙１）省力化計算シート'!D19="","",IF(OR('（別紙１）省力化計算シート'!F19="-",'（別紙１）省力化計算シート'!F19=0),'（別紙１）省力化計算シート'!D19&amp;"分",'（別紙１）省力化計算シート'!D19&amp;"分"&amp;"　(→"&amp;'（別紙１）省力化計算シート'!D19+'（別紙１）省力化計算シート'!F19&amp;"分）"))</f>
      </c>
      <c r="Q16" s="147"/>
      <c r="S16" s="150">
        <f>IF('（別紙１）省力化計算シート'!D20="","",IF(OR('（別紙１）省力化計算シート'!F20="-",'（別紙１）省力化計算シート'!F20=0),'（別紙１）省力化計算シート'!D20&amp;"分",'（別紙１）省力化計算シート'!D20&amp;"分"&amp;"　(→"&amp;'（別紙１）省力化計算シート'!D20+'（別紙１）省力化計算シート'!F20&amp;"分）"))</f>
      </c>
      <c r="U16" s="148"/>
      <c r="X16" s="163"/>
    </row>
    <row r="17" ht="15" customHeight="1" spans="2:24" x14ac:dyDescent="0.25">
      <c r="B17" s="161"/>
      <c r="C17" s="152"/>
      <c r="G17" s="152"/>
      <c r="K17" s="152"/>
      <c r="O17" s="152"/>
      <c r="S17" s="152"/>
      <c r="U17" s="153"/>
      <c r="X17" s="164" t="s">
        <v>56</v>
      </c>
    </row>
    <row r="18" ht="15" customHeight="1" spans="2:24" x14ac:dyDescent="0.25">
      <c r="B18" s="161"/>
      <c r="C18" s="152"/>
      <c r="G18" s="152"/>
      <c r="K18" s="152"/>
      <c r="O18" s="152"/>
      <c r="S18" s="152"/>
      <c r="U18" s="153"/>
      <c r="X18" s="165"/>
    </row>
    <row r="19" ht="7.5" customHeight="1" spans="2:21" x14ac:dyDescent="0.25">
      <c r="B19" s="166"/>
      <c r="C19" s="157"/>
      <c r="D19" s="157"/>
      <c r="E19" s="157"/>
      <c r="F19" s="157"/>
      <c r="G19" s="157"/>
      <c r="H19" s="157"/>
      <c r="I19" s="157"/>
      <c r="J19" s="157"/>
      <c r="K19" s="157"/>
      <c r="L19" s="157"/>
      <c r="M19" s="157"/>
      <c r="N19" s="157"/>
      <c r="O19" s="157"/>
      <c r="P19" s="157"/>
      <c r="Q19" s="157"/>
      <c r="R19" s="157"/>
      <c r="S19" s="157"/>
      <c r="T19" s="157"/>
      <c r="U19" s="158"/>
    </row>
    <row r="20" ht="7.5" customHeight="1" x14ac:dyDescent="0.25"/>
    <row r="21" ht="7.5" customHeight="1" spans="2:21" x14ac:dyDescent="0.25">
      <c r="B21" s="160"/>
      <c r="C21" s="143"/>
      <c r="D21" s="143"/>
      <c r="E21" s="143"/>
      <c r="F21" s="143"/>
      <c r="G21" s="143"/>
      <c r="H21" s="143"/>
      <c r="I21" s="143"/>
      <c r="J21" s="143"/>
      <c r="K21" s="143"/>
      <c r="L21" s="143"/>
      <c r="M21" s="143"/>
      <c r="N21" s="143"/>
      <c r="O21" s="143"/>
      <c r="P21" s="143"/>
      <c r="Q21" s="143"/>
      <c r="R21" s="143"/>
      <c r="S21" s="143"/>
      <c r="T21" s="143"/>
      <c r="U21" s="144"/>
    </row>
    <row r="22" ht="18" customHeight="1" spans="2:21" x14ac:dyDescent="0.25">
      <c r="B22" s="161"/>
      <c r="C22" s="146">
        <f>'（別紙１）省力化計算シート'!C21</f>
        <v>0</v>
      </c>
      <c r="E22" s="147" t="s">
        <v>52</v>
      </c>
      <c r="G22" s="146">
        <f>'（別紙１）省力化計算シート'!C22</f>
        <v>0</v>
      </c>
      <c r="I22" s="147" t="s">
        <v>52</v>
      </c>
      <c r="K22" s="146">
        <f>'（別紙１）省力化計算シート'!C23</f>
        <v>0</v>
      </c>
      <c r="M22" s="147" t="s">
        <v>52</v>
      </c>
      <c r="O22" s="146">
        <f>'（別紙１）省力化計算シート'!C24</f>
        <v>0</v>
      </c>
      <c r="Q22" s="147" t="s">
        <v>52</v>
      </c>
      <c r="S22" s="146">
        <f>'（別紙１）省力化計算シート'!C25</f>
        <v>0</v>
      </c>
      <c r="U22" s="148" t="s">
        <v>52</v>
      </c>
    </row>
    <row r="23" ht="18" customHeight="1" spans="2:21" x14ac:dyDescent="0.25">
      <c r="B23" s="161"/>
      <c r="C23" s="150">
        <f>IF('（別紙１）省力化計算シート'!D21="","",IF(OR('（別紙１）省力化計算シート'!F21="-",'（別紙１）省力化計算シート'!F21=0),'（別紙１）省力化計算シート'!D21&amp;"分",'（別紙１）省力化計算シート'!D21&amp;"分"&amp;"　(→"&amp;'（別紙１）省力化計算シート'!D21+'（別紙１）省力化計算シート'!F21&amp;"分）"))</f>
      </c>
      <c r="E23" s="147"/>
      <c r="G23" s="150">
        <f>IF('（別紙１）省力化計算シート'!D22="","",IF(OR('（別紙１）省力化計算シート'!F22="-",'（別紙１）省力化計算シート'!F22=0),'（別紙１）省力化計算シート'!D22&amp;"分",'（別紙１）省力化計算シート'!D22&amp;"分"&amp;"　(→"&amp;'（別紙１）省力化計算シート'!D22+'（別紙１）省力化計算シート'!F22&amp;"分）"))</f>
      </c>
      <c r="I23" s="147"/>
      <c r="K23" s="150">
        <f>IF('（別紙１）省力化計算シート'!D23="","",IF(OR('（別紙１）省力化計算シート'!F23="-",'（別紙１）省力化計算シート'!F23=0),'（別紙１）省力化計算シート'!D23&amp;"分",'（別紙１）省力化計算シート'!D23&amp;"分"&amp;"　(→"&amp;'（別紙１）省力化計算シート'!D23+'（別紙１）省力化計算シート'!F23&amp;"分）"))</f>
      </c>
      <c r="M23" s="147"/>
      <c r="O23" s="150">
        <f>IF('（別紙１）省力化計算シート'!D24="","",IF(OR('（別紙１）省力化計算シート'!F24="-",'（別紙１）省力化計算シート'!F24=0),'（別紙１）省力化計算シート'!D24&amp;"分",'（別紙１）省力化計算シート'!D24&amp;"分"&amp;"　(→"&amp;'（別紙１）省力化計算シート'!D24+'（別紙１）省力化計算シート'!F24&amp;"分）"))</f>
      </c>
      <c r="Q23" s="147"/>
      <c r="S23" s="150">
        <f>IF('（別紙１）省力化計算シート'!D25="","",IF(OR('（別紙１）省力化計算シート'!F25="-",'（別紙１）省力化計算シート'!F25=0),'（別紙１）省力化計算シート'!D25&amp;"分",'（別紙１）省力化計算シート'!D25&amp;"分"&amp;"　(→"&amp;'（別紙１）省力化計算シート'!D25+'（別紙１）省力化計算シート'!F25&amp;"分）"))</f>
      </c>
      <c r="U23" s="148"/>
    </row>
    <row r="24" ht="15" customHeight="1" spans="2:21" x14ac:dyDescent="0.25">
      <c r="B24" s="161"/>
      <c r="C24" s="152"/>
      <c r="G24" s="152"/>
      <c r="K24" s="152"/>
      <c r="O24" s="152"/>
      <c r="S24" s="152"/>
      <c r="U24" s="153"/>
    </row>
    <row r="25" ht="15" customHeight="1" spans="2:21" x14ac:dyDescent="0.25">
      <c r="B25" s="161"/>
      <c r="C25" s="152"/>
      <c r="G25" s="152"/>
      <c r="K25" s="152"/>
      <c r="O25" s="152"/>
      <c r="S25" s="152"/>
      <c r="U25" s="153"/>
    </row>
    <row r="26" ht="7.5" customHeight="1" spans="2:21" x14ac:dyDescent="0.25">
      <c r="B26" s="166"/>
      <c r="C26" s="157"/>
      <c r="D26" s="157"/>
      <c r="E26" s="157"/>
      <c r="F26" s="157"/>
      <c r="G26" s="157"/>
      <c r="H26" s="157"/>
      <c r="I26" s="157"/>
      <c r="J26" s="157"/>
      <c r="K26" s="157"/>
      <c r="L26" s="157"/>
      <c r="M26" s="157"/>
      <c r="N26" s="157"/>
      <c r="O26" s="157"/>
      <c r="P26" s="157"/>
      <c r="Q26" s="157"/>
      <c r="R26" s="157"/>
      <c r="S26" s="157"/>
      <c r="T26" s="157"/>
      <c r="U26" s="158"/>
    </row>
    <row r="27" ht="7.5" customHeight="1" x14ac:dyDescent="0.25"/>
    <row r="28" ht="7.5" customHeight="1" hidden="1" spans="2:21" x14ac:dyDescent="0.25" outlineLevel="1" collapsed="1">
      <c r="B28" s="160"/>
      <c r="C28" s="143"/>
      <c r="D28" s="143"/>
      <c r="E28" s="143"/>
      <c r="F28" s="143"/>
      <c r="G28" s="143"/>
      <c r="H28" s="143"/>
      <c r="I28" s="143"/>
      <c r="J28" s="143"/>
      <c r="K28" s="143"/>
      <c r="L28" s="143"/>
      <c r="M28" s="143"/>
      <c r="N28" s="143"/>
      <c r="O28" s="143"/>
      <c r="P28" s="143"/>
      <c r="Q28" s="143"/>
      <c r="R28" s="143"/>
      <c r="S28" s="143"/>
      <c r="T28" s="143"/>
      <c r="U28" s="144"/>
    </row>
    <row r="29" ht="18.75" customHeight="1" hidden="1" spans="2:21" x14ac:dyDescent="0.25" outlineLevel="1" collapsed="1">
      <c r="B29" s="161"/>
      <c r="C29" s="146">
        <f>'（別紙１）省力化計算シート'!C26</f>
        <v>0</v>
      </c>
      <c r="E29" s="147" t="s">
        <v>52</v>
      </c>
      <c r="G29" s="146">
        <f>'（別紙１）省力化計算シート'!C27</f>
        <v>0</v>
      </c>
      <c r="I29" s="147" t="s">
        <v>52</v>
      </c>
      <c r="K29" s="146">
        <f>'（別紙１）省力化計算シート'!C28</f>
        <v>0</v>
      </c>
      <c r="M29" s="147" t="s">
        <v>52</v>
      </c>
      <c r="O29" s="146">
        <f>'（別紙１）省力化計算シート'!C29</f>
        <v>0</v>
      </c>
      <c r="Q29" s="147" t="s">
        <v>52</v>
      </c>
      <c r="S29" s="146">
        <f>'（別紙１）省力化計算シート'!C30</f>
        <v>0</v>
      </c>
      <c r="U29" s="148" t="s">
        <v>52</v>
      </c>
    </row>
    <row r="30" ht="18.75" customHeight="1" hidden="1" spans="2:21" x14ac:dyDescent="0.25" outlineLevel="1" collapsed="1">
      <c r="B30" s="161"/>
      <c r="C30" s="150">
        <f>IF('（別紙１）省力化計算シート'!D26="","",IF(OR('（別紙１）省力化計算シート'!F26="-",'（別紙１）省力化計算シート'!F26=0),'（別紙１）省力化計算シート'!D26&amp;"分",'（別紙１）省力化計算シート'!D26&amp;"分"&amp;"　(→"&amp;'（別紙１）省力化計算シート'!D26+'（別紙１）省力化計算シート'!F26&amp;"分）"))</f>
      </c>
      <c r="E30" s="147"/>
      <c r="G30" s="150">
        <f>IF('（別紙１）省力化計算シート'!D27="","",IF(OR('（別紙１）省力化計算シート'!F27="-",'（別紙１）省力化計算シート'!F27=0),'（別紙１）省力化計算シート'!D27&amp;"分",'（別紙１）省力化計算シート'!D27&amp;"分"&amp;"　(→"&amp;'（別紙１）省力化計算シート'!D27+'（別紙１）省力化計算シート'!F27&amp;"分）"))</f>
      </c>
      <c r="I30" s="147"/>
      <c r="K30" s="150">
        <f>IF('（別紙１）省力化計算シート'!D28="","",IF(OR('（別紙１）省力化計算シート'!F28="-",'（別紙１）省力化計算シート'!F28=0),'（別紙１）省力化計算シート'!D28&amp;"分",'（別紙１）省力化計算シート'!D28&amp;"分"&amp;"　(→"&amp;'（別紙１）省力化計算シート'!D28+'（別紙１）省力化計算シート'!F28&amp;"分）"))</f>
      </c>
      <c r="M30" s="147"/>
      <c r="O30" s="150">
        <f>IF('（別紙１）省力化計算シート'!D29="","",IF(OR('（別紙１）省力化計算シート'!F29="-",'（別紙１）省力化計算シート'!F29=0),'（別紙１）省力化計算シート'!D29&amp;"分",'（別紙１）省力化計算シート'!D29&amp;"分"&amp;"　(→"&amp;'（別紙１）省力化計算シート'!D29+'（別紙１）省力化計算シート'!F29&amp;"分）"))</f>
      </c>
      <c r="Q30" s="147"/>
      <c r="S30" s="150">
        <f>IF('（別紙１）省力化計算シート'!D30="","",IF(OR('（別紙１）省力化計算シート'!F30="-",'（別紙１）省力化計算シート'!F30=0),'（別紙１）省力化計算シート'!D30&amp;"分",'（別紙１）省力化計算シート'!D30&amp;"分"&amp;"　(→"&amp;'（別紙１）省力化計算シート'!D30+'（別紙１）省力化計算シート'!F30&amp;"分）"))</f>
      </c>
      <c r="U30" s="148"/>
    </row>
    <row r="31" ht="15" customHeight="1" hidden="1" spans="2:21" x14ac:dyDescent="0.25" outlineLevel="1" collapsed="1">
      <c r="B31" s="161"/>
      <c r="C31" s="152"/>
      <c r="G31" s="152"/>
      <c r="K31" s="152"/>
      <c r="O31" s="152"/>
      <c r="S31" s="152"/>
      <c r="U31" s="153"/>
    </row>
    <row r="32" ht="15" customHeight="1" hidden="1" spans="2:21" x14ac:dyDescent="0.25" outlineLevel="1" collapsed="1">
      <c r="B32" s="161"/>
      <c r="C32" s="152"/>
      <c r="G32" s="152"/>
      <c r="K32" s="152"/>
      <c r="O32" s="152"/>
      <c r="S32" s="152"/>
      <c r="U32" s="153"/>
    </row>
    <row r="33" ht="7.5" customHeight="1" hidden="1" spans="2:21" x14ac:dyDescent="0.25" outlineLevel="1" collapsed="1">
      <c r="B33" s="166"/>
      <c r="C33" s="157"/>
      <c r="D33" s="157"/>
      <c r="E33" s="157"/>
      <c r="F33" s="157"/>
      <c r="G33" s="157"/>
      <c r="H33" s="157"/>
      <c r="I33" s="157"/>
      <c r="J33" s="157"/>
      <c r="K33" s="157"/>
      <c r="L33" s="157"/>
      <c r="M33" s="157"/>
      <c r="N33" s="157"/>
      <c r="O33" s="157"/>
      <c r="P33" s="157"/>
      <c r="Q33" s="157"/>
      <c r="R33" s="157"/>
      <c r="S33" s="157"/>
      <c r="T33" s="157"/>
      <c r="U33" s="158"/>
    </row>
    <row r="34" ht="7.5" customHeight="1" hidden="1" x14ac:dyDescent="0.25" outlineLevel="1" collapsed="1"/>
    <row r="35" ht="7.5" customHeight="1" hidden="1" spans="2:21" x14ac:dyDescent="0.25" outlineLevel="1" collapsed="1">
      <c r="B35" s="160"/>
      <c r="C35" s="143"/>
      <c r="D35" s="143"/>
      <c r="E35" s="143"/>
      <c r="F35" s="143"/>
      <c r="G35" s="143"/>
      <c r="H35" s="143"/>
      <c r="I35" s="143"/>
      <c r="J35" s="143"/>
      <c r="K35" s="143"/>
      <c r="L35" s="143"/>
      <c r="M35" s="143"/>
      <c r="N35" s="143"/>
      <c r="O35" s="143"/>
      <c r="P35" s="143"/>
      <c r="Q35" s="143"/>
      <c r="R35" s="143"/>
      <c r="S35" s="143"/>
      <c r="T35" s="143"/>
      <c r="U35" s="144"/>
    </row>
    <row r="36" ht="18.75" customHeight="1" hidden="1" spans="2:21" x14ac:dyDescent="0.25" outlineLevel="1" collapsed="1">
      <c r="B36" s="161"/>
      <c r="C36" s="146">
        <f>'（別紙１）省力化計算シート'!C31</f>
        <v>0</v>
      </c>
      <c r="E36" s="147" t="s">
        <v>52</v>
      </c>
      <c r="G36" s="146">
        <f>'（別紙１）省力化計算シート'!C32</f>
        <v>0</v>
      </c>
      <c r="I36" s="147" t="s">
        <v>52</v>
      </c>
      <c r="K36" s="146">
        <f>'（別紙１）省力化計算シート'!C33</f>
        <v>0</v>
      </c>
      <c r="M36" s="147" t="s">
        <v>52</v>
      </c>
      <c r="O36" s="146">
        <f>'（別紙１）省力化計算シート'!C34</f>
        <v>0</v>
      </c>
      <c r="Q36" s="147" t="s">
        <v>52</v>
      </c>
      <c r="S36" s="146">
        <f>'（別紙１）省力化計算シート'!C35</f>
        <v>0</v>
      </c>
      <c r="U36" s="148" t="s">
        <v>52</v>
      </c>
    </row>
    <row r="37" ht="18.75" customHeight="1" hidden="1" spans="2:21" x14ac:dyDescent="0.25" outlineLevel="1" collapsed="1">
      <c r="B37" s="161"/>
      <c r="C37" s="150">
        <f>IF('（別紙１）省力化計算シート'!D31="","",IF(OR('（別紙１）省力化計算シート'!F31="-",'（別紙１）省力化計算シート'!F31=0),'（別紙１）省力化計算シート'!D31&amp;"分",'（別紙１）省力化計算シート'!D31&amp;"分"&amp;"　(→"&amp;'（別紙１）省力化計算シート'!D31+'（別紙１）省力化計算シート'!F31&amp;"分）"))</f>
      </c>
      <c r="E37" s="147"/>
      <c r="G37" s="150">
        <f>IF('（別紙１）省力化計算シート'!D32="","",IF(OR('（別紙１）省力化計算シート'!F32="-",'（別紙１）省力化計算シート'!F32=0),'（別紙１）省力化計算シート'!D32&amp;"分",'（別紙１）省力化計算シート'!D32&amp;"分"&amp;"　(→"&amp;'（別紙１）省力化計算シート'!D32+'（別紙１）省力化計算シート'!F32&amp;"分）"))</f>
      </c>
      <c r="I37" s="147"/>
      <c r="K37" s="150">
        <f>IF('（別紙１）省力化計算シート'!D33="","",IF(OR('（別紙１）省力化計算シート'!F33="-",'（別紙１）省力化計算シート'!F33=0),'（別紙１）省力化計算シート'!D33&amp;"分",'（別紙１）省力化計算シート'!D33&amp;"分"&amp;"　(→"&amp;'（別紙１）省力化計算シート'!D33+'（別紙１）省力化計算シート'!F33&amp;"分）"))</f>
      </c>
      <c r="M37" s="147"/>
      <c r="O37" s="150">
        <f>IF('（別紙１）省力化計算シート'!D34="","",IF(OR('（別紙１）省力化計算シート'!F34="-",'（別紙１）省力化計算シート'!F34=0),'（別紙１）省力化計算シート'!D34&amp;"分",'（別紙１）省力化計算シート'!D34&amp;"分"&amp;"　(→"&amp;'（別紙１）省力化計算シート'!D34+'（別紙１）省力化計算シート'!F34&amp;"分）"))</f>
      </c>
      <c r="Q37" s="147"/>
      <c r="S37" s="150">
        <f>IF('（別紙１）省力化計算シート'!D35="","",IF(OR('（別紙１）省力化計算シート'!F35="-",'（別紙１）省力化計算シート'!F35=0),'（別紙１）省力化計算シート'!D35&amp;"分",'（別紙１）省力化計算シート'!D35&amp;"分"&amp;"　(→"&amp;'（別紙１）省力化計算シート'!D35+'（別紙１）省力化計算シート'!F35&amp;"分）"))</f>
      </c>
      <c r="U37" s="148"/>
    </row>
    <row r="38" ht="15" customHeight="1" hidden="1" spans="2:21" x14ac:dyDescent="0.25" outlineLevel="1" collapsed="1">
      <c r="B38" s="161"/>
      <c r="C38" s="152"/>
      <c r="G38" s="152"/>
      <c r="K38" s="152"/>
      <c r="O38" s="152"/>
      <c r="S38" s="152"/>
      <c r="U38" s="153"/>
    </row>
    <row r="39" ht="15" customHeight="1" hidden="1" spans="2:21" x14ac:dyDescent="0.25" outlineLevel="1" collapsed="1">
      <c r="B39" s="161"/>
      <c r="C39" s="152"/>
      <c r="G39" s="152"/>
      <c r="K39" s="152"/>
      <c r="O39" s="152"/>
      <c r="S39" s="152"/>
      <c r="U39" s="153"/>
    </row>
    <row r="40" ht="7.5" customHeight="1" hidden="1" spans="2:21" x14ac:dyDescent="0.25" outlineLevel="1" collapsed="1">
      <c r="B40" s="166"/>
      <c r="C40" s="157"/>
      <c r="D40" s="157"/>
      <c r="E40" s="157"/>
      <c r="F40" s="157"/>
      <c r="G40" s="157"/>
      <c r="H40" s="157"/>
      <c r="I40" s="157"/>
      <c r="J40" s="157"/>
      <c r="K40" s="157"/>
      <c r="L40" s="157"/>
      <c r="M40" s="157"/>
      <c r="N40" s="157"/>
      <c r="O40" s="157"/>
      <c r="P40" s="157"/>
      <c r="Q40" s="157"/>
      <c r="R40" s="157"/>
      <c r="S40" s="157"/>
      <c r="T40" s="157"/>
      <c r="U40" s="158"/>
    </row>
    <row r="41" ht="7.5" customHeight="1" hidden="1" x14ac:dyDescent="0.25" outlineLevel="1" collapsed="1"/>
    <row r="42" ht="7.5" customHeight="1" hidden="1" spans="2:21" x14ac:dyDescent="0.25" outlineLevel="1" collapsed="1">
      <c r="B42" s="160"/>
      <c r="C42" s="143"/>
      <c r="D42" s="143"/>
      <c r="E42" s="143"/>
      <c r="F42" s="143"/>
      <c r="G42" s="143"/>
      <c r="H42" s="143"/>
      <c r="I42" s="143"/>
      <c r="J42" s="143"/>
      <c r="K42" s="143"/>
      <c r="L42" s="143"/>
      <c r="M42" s="143"/>
      <c r="N42" s="143"/>
      <c r="O42" s="143"/>
      <c r="P42" s="143"/>
      <c r="Q42" s="143"/>
      <c r="R42" s="143"/>
      <c r="S42" s="143"/>
      <c r="T42" s="143"/>
      <c r="U42" s="167"/>
    </row>
    <row r="43" ht="18.75" customHeight="1" hidden="1" spans="2:21" x14ac:dyDescent="0.25" outlineLevel="1" collapsed="1">
      <c r="B43" s="161"/>
      <c r="C43" s="146">
        <f>'（別紙１）省力化計算シート'!C36</f>
        <v>0</v>
      </c>
      <c r="E43" s="147" t="s">
        <v>52</v>
      </c>
      <c r="G43" s="146">
        <f>'（別紙１）省力化計算シート'!C37</f>
        <v>0</v>
      </c>
      <c r="I43" s="147" t="s">
        <v>52</v>
      </c>
      <c r="K43" s="146">
        <f>'（別紙１）省力化計算シート'!C38</f>
        <v>0</v>
      </c>
      <c r="M43" s="147" t="s">
        <v>52</v>
      </c>
      <c r="O43" s="146">
        <f>'（別紙１）省力化計算シート'!C39</f>
        <v>0</v>
      </c>
      <c r="Q43" s="147" t="s">
        <v>52</v>
      </c>
      <c r="S43" s="146">
        <f>'（別紙１）省力化計算シート'!C40</f>
        <v>0</v>
      </c>
      <c r="U43" s="168"/>
    </row>
    <row r="44" ht="18.75" customHeight="1" hidden="1" spans="2:21" x14ac:dyDescent="0.25" outlineLevel="1" collapsed="1">
      <c r="B44" s="161"/>
      <c r="C44" s="150">
        <f>IF('（別紙１）省力化計算シート'!D36="","",IF(OR('（別紙１）省力化計算シート'!F36="-",'（別紙１）省力化計算シート'!F36=0),'（別紙１）省力化計算シート'!D36&amp;"分",'（別紙１）省力化計算シート'!D36&amp;"分"&amp;"　(→"&amp;'（別紙１）省力化計算シート'!D36+'（別紙１）省力化計算シート'!F36&amp;"分）"))</f>
      </c>
      <c r="E44" s="147"/>
      <c r="G44" s="150">
        <f>IF('（別紙１）省力化計算シート'!D37="","",IF(OR('（別紙１）省力化計算シート'!F37="-",'（別紙１）省力化計算シート'!F37=0),'（別紙１）省力化計算シート'!D37&amp;"分",'（別紙１）省力化計算シート'!D37&amp;"分"&amp;"　(→"&amp;'（別紙１）省力化計算シート'!D37+'（別紙１）省力化計算シート'!F37&amp;"分）"))</f>
      </c>
      <c r="I44" s="147"/>
      <c r="K44" s="150">
        <f>IF('（別紙１）省力化計算シート'!D38="","",IF(OR('（別紙１）省力化計算シート'!F38="-",'（別紙１）省力化計算シート'!F38=0),'（別紙１）省力化計算シート'!D38&amp;"分",'（別紙１）省力化計算シート'!D38&amp;"分"&amp;"　(→"&amp;'（別紙１）省力化計算シート'!D38+'（別紙１）省力化計算シート'!F38&amp;"分）"))</f>
      </c>
      <c r="M44" s="147"/>
      <c r="O44" s="150">
        <f>IF('（別紙１）省力化計算シート'!D39="","",IF(OR('（別紙１）省力化計算シート'!F39="-",'（別紙１）省力化計算シート'!F39=0),'（別紙１）省力化計算シート'!D39&amp;"分",'（別紙１）省力化計算シート'!D39&amp;"分"&amp;"　(→"&amp;'（別紙１）省力化計算シート'!D39+'（別紙１）省力化計算シート'!F39&amp;"分）"))</f>
      </c>
      <c r="Q44" s="147"/>
      <c r="S44" s="150">
        <f>IF('（別紙１）省力化計算シート'!D40="","",IF(OR('（別紙１）省力化計算シート'!F40="-",'（別紙１）省力化計算シート'!F40=0),'（別紙１）省力化計算シート'!D40&amp;"分",'（別紙１）省力化計算シート'!D40&amp;"分"&amp;"　(→"&amp;'（別紙１）省力化計算シート'!D40+'（別紙１）省力化計算シート'!F40&amp;"分）"))</f>
      </c>
      <c r="U44" s="168"/>
    </row>
    <row r="45" ht="15" customHeight="1" hidden="1" spans="2:21" x14ac:dyDescent="0.25" outlineLevel="1" collapsed="1">
      <c r="B45" s="161"/>
      <c r="C45" s="152"/>
      <c r="G45" s="152"/>
      <c r="K45" s="152"/>
      <c r="O45" s="152"/>
      <c r="S45" s="152"/>
      <c r="U45" s="169"/>
    </row>
    <row r="46" ht="15" customHeight="1" hidden="1" spans="2:21" x14ac:dyDescent="0.25" outlineLevel="1" collapsed="1">
      <c r="B46" s="161"/>
      <c r="C46" s="152"/>
      <c r="G46" s="152"/>
      <c r="K46" s="152"/>
      <c r="O46" s="152"/>
      <c r="S46" s="152"/>
      <c r="U46" s="169"/>
    </row>
    <row r="47" ht="7.5" customHeight="1" hidden="1" spans="2:21" x14ac:dyDescent="0.25" outlineLevel="1" collapsed="1">
      <c r="B47" s="166"/>
      <c r="C47" s="157"/>
      <c r="D47" s="157"/>
      <c r="E47" s="157"/>
      <c r="F47" s="157"/>
      <c r="G47" s="157"/>
      <c r="H47" s="157"/>
      <c r="I47" s="157"/>
      <c r="J47" s="157"/>
      <c r="K47" s="157"/>
      <c r="L47" s="157"/>
      <c r="M47" s="157"/>
      <c r="N47" s="157"/>
      <c r="O47" s="157"/>
      <c r="P47" s="157"/>
      <c r="Q47" s="157"/>
      <c r="R47" s="157"/>
      <c r="S47" s="157"/>
      <c r="T47" s="157"/>
      <c r="U47" s="170"/>
    </row>
    <row r="48" ht="17.55" customHeight="1" spans="1:21" x14ac:dyDescent="0.25">
      <c r="A48" s="171">
        <f>IF(COUNTA('（別紙１）省力化計算シート'!C26:C40)&lt;&gt;0,"← 非表示エリアに記載があります。[＋]をクリックして表示してください。[-]の場合は、すべて表示されています。","")</f>
      </c>
      <c r="B48" s="172"/>
      <c r="C48" s="172"/>
      <c r="D48" s="172"/>
      <c r="E48" s="172"/>
      <c r="F48" s="172"/>
      <c r="G48" s="172"/>
      <c r="H48" s="172"/>
      <c r="I48" s="172"/>
      <c r="J48" s="172"/>
      <c r="K48" s="172"/>
      <c r="L48" s="172"/>
      <c r="M48" s="172"/>
      <c r="N48" s="172"/>
      <c r="O48" s="172"/>
      <c r="P48" s="172"/>
      <c r="Q48" s="172"/>
      <c r="R48" s="172"/>
      <c r="S48" s="172"/>
      <c r="T48" s="172"/>
      <c r="U48" s="172"/>
    </row>
    <row r="49" ht="5.55" customHeight="1" spans="1:1" x14ac:dyDescent="0.25">
      <c r="A49" s="171"/>
    </row>
    <row r="50" spans="2:23" x14ac:dyDescent="0.25">
      <c r="B50" s="68"/>
      <c r="C50" s="67" t="s">
        <v>57</v>
      </c>
      <c r="D50" s="68"/>
      <c r="E50" s="68"/>
      <c r="F50" s="68"/>
      <c r="G50" s="68"/>
      <c r="H50" s="68"/>
      <c r="I50" s="68"/>
      <c r="J50" s="68"/>
      <c r="K50" s="173"/>
      <c r="L50" s="68"/>
      <c r="M50" s="68"/>
      <c r="N50" s="68"/>
      <c r="O50" s="174" t="s">
        <v>58</v>
      </c>
      <c r="P50" s="135"/>
      <c r="Q50" s="135"/>
      <c r="R50" s="175"/>
      <c r="S50" s="176">
        <f>'（別紙１）省力化計算シート'!J3</f>
        <v>0</v>
      </c>
      <c r="T50" s="177" t="s">
        <v>25</v>
      </c>
      <c r="U50" s="139"/>
      <c r="V50" s="140"/>
      <c r="W50" s="140"/>
    </row>
    <row r="51" ht="7.5" customHeight="1" spans="3:19" x14ac:dyDescent="0.25">
      <c r="C51" s="141"/>
      <c r="G51" s="141"/>
      <c r="K51" s="141"/>
      <c r="O51" s="141"/>
      <c r="S51" s="141"/>
    </row>
    <row r="52" ht="7.5" customHeight="1" spans="2:21" x14ac:dyDescent="0.25">
      <c r="B52" s="142"/>
      <c r="C52" s="143"/>
      <c r="D52" s="143"/>
      <c r="E52" s="143"/>
      <c r="F52" s="143"/>
      <c r="G52" s="143"/>
      <c r="H52" s="143"/>
      <c r="I52" s="143"/>
      <c r="J52" s="143"/>
      <c r="K52" s="143"/>
      <c r="L52" s="143"/>
      <c r="M52" s="143"/>
      <c r="N52" s="143"/>
      <c r="O52" s="143"/>
      <c r="P52" s="143"/>
      <c r="Q52" s="143"/>
      <c r="R52" s="143"/>
      <c r="S52" s="143"/>
      <c r="T52" s="143"/>
      <c r="U52" s="144"/>
    </row>
    <row r="53" ht="18" customHeight="1" spans="2:24" x14ac:dyDescent="0.25">
      <c r="B53" s="145"/>
      <c r="C53" s="146">
        <f>'（別紙１）省力化計算シート'!I11</f>
        <v>0</v>
      </c>
      <c r="E53" s="147" t="s">
        <v>52</v>
      </c>
      <c r="G53" s="146">
        <f>'（別紙１）省力化計算シート'!I12</f>
        <v>0</v>
      </c>
      <c r="I53" s="147" t="s">
        <v>52</v>
      </c>
      <c r="K53" s="146">
        <f>'（別紙１）省力化計算シート'!I13</f>
        <v>0</v>
      </c>
      <c r="M53" s="147" t="s">
        <v>52</v>
      </c>
      <c r="O53" s="146">
        <f>'（別紙１）省力化計算シート'!I14</f>
        <v>0</v>
      </c>
      <c r="Q53" s="147" t="s">
        <v>52</v>
      </c>
      <c r="S53" s="146">
        <f>'（別紙１）省力化計算シート'!I15</f>
        <v>0</v>
      </c>
      <c r="U53" s="148" t="s">
        <v>52</v>
      </c>
      <c r="X53" s="178" t="s">
        <v>42</v>
      </c>
    </row>
    <row r="54" ht="18" customHeight="1" spans="2:24" x14ac:dyDescent="0.25">
      <c r="B54" s="145"/>
      <c r="C54" s="150">
        <f>IF('（別紙１）省力化計算シート'!J11="","",IF(OR('（別紙１）省力化計算シート'!N11="-",'（別紙１）省力化計算シート'!N11=0),'（別紙１）省力化計算シート'!J11&amp;"分","("&amp;'（別紙１）省力化計算シート'!J11-'（別紙１）省力化計算シート'!N11&amp;"分→）"&amp;'（別紙１）省力化計算シート'!J11&amp;"分"))</f>
      </c>
      <c r="E54" s="147"/>
      <c r="G54" s="150">
        <f>IF('（別紙１）省力化計算シート'!J12="","",IF(OR('（別紙１）省力化計算シート'!N12="-",'（別紙１）省力化計算シート'!N12=0),'（別紙１）省力化計算シート'!J12&amp;"分","("&amp;'（別紙１）省力化計算シート'!J12-'（別紙１）省力化計算シート'!N12&amp;"分→）"&amp;'（別紙１）省力化計算シート'!J12&amp;"分"))</f>
      </c>
      <c r="I54" s="147"/>
      <c r="K54" s="150">
        <f>IF('（別紙１）省力化計算シート'!J13="","",IF(OR('（別紙１）省力化計算シート'!N13="-",'（別紙１）省力化計算シート'!N13=0),'（別紙１）省力化計算シート'!J13&amp;"分","("&amp;'（別紙１）省力化計算シート'!J13-'（別紙１）省力化計算シート'!N13&amp;"分→）"&amp;'（別紙１）省力化計算シート'!J13&amp;"分"))</f>
      </c>
      <c r="M54" s="147"/>
      <c r="O54" s="150">
        <f>IF('（別紙１）省力化計算シート'!J14="","",IF(OR('（別紙１）省力化計算シート'!N14="-",'（別紙１）省力化計算シート'!N14=0),'（別紙１）省力化計算シート'!J14&amp;"分","("&amp;'（別紙１）省力化計算シート'!J14-'（別紙１）省力化計算シート'!N14&amp;"分→）"&amp;'（別紙１）省力化計算シート'!J14&amp;"分"))</f>
      </c>
      <c r="Q54" s="147"/>
      <c r="S54" s="150">
        <f>IF('（別紙１）省力化計算シート'!J15="","",IF(OR('（別紙１）省力化計算シート'!N15="-",'（別紙１）省力化計算シート'!N15=0),'（別紙１）省力化計算シート'!J15&amp;"分","("&amp;'（別紙１）省力化計算シート'!J15-'（別紙１）省力化計算シート'!N15&amp;"分→）"&amp;'（別紙１）省力化計算シート'!J15&amp;"分"))</f>
      </c>
      <c r="U54" s="148"/>
      <c r="X54" s="179"/>
    </row>
    <row r="55" ht="15" customHeight="1" spans="2:24" x14ac:dyDescent="0.25">
      <c r="B55" s="145"/>
      <c r="C55" s="152"/>
      <c r="G55" s="152"/>
      <c r="K55" s="152"/>
      <c r="O55" s="152"/>
      <c r="S55" s="152"/>
      <c r="U55" s="153"/>
      <c r="X55" s="154"/>
    </row>
    <row r="56" ht="15" customHeight="1" spans="2:24" x14ac:dyDescent="0.25">
      <c r="B56" s="145"/>
      <c r="C56" s="152"/>
      <c r="G56" s="152"/>
      <c r="K56" s="152"/>
      <c r="O56" s="152"/>
      <c r="S56" s="152"/>
      <c r="U56" s="153"/>
      <c r="X56" s="180" t="s">
        <v>59</v>
      </c>
    </row>
    <row r="57" ht="7.5" customHeight="1" spans="2:24" x14ac:dyDescent="0.25">
      <c r="B57" s="156"/>
      <c r="C57" s="157"/>
      <c r="D57" s="157"/>
      <c r="E57" s="157"/>
      <c r="F57" s="157"/>
      <c r="G57" s="157"/>
      <c r="H57" s="157"/>
      <c r="I57" s="157"/>
      <c r="J57" s="157"/>
      <c r="K57" s="157"/>
      <c r="L57" s="157"/>
      <c r="M57" s="157"/>
      <c r="N57" s="157"/>
      <c r="O57" s="157"/>
      <c r="P57" s="157"/>
      <c r="Q57" s="157"/>
      <c r="R57" s="157"/>
      <c r="S57" s="157"/>
      <c r="T57" s="157"/>
      <c r="U57" s="158"/>
      <c r="X57" s="159"/>
    </row>
    <row r="58" ht="7.5" customHeight="1" spans="24:24" x14ac:dyDescent="0.25">
      <c r="X58" s="159"/>
    </row>
    <row r="59" ht="7.5" customHeight="1" spans="2:24" x14ac:dyDescent="0.25">
      <c r="B59" s="160"/>
      <c r="C59" s="143"/>
      <c r="D59" s="143"/>
      <c r="E59" s="143"/>
      <c r="F59" s="143"/>
      <c r="G59" s="143"/>
      <c r="H59" s="143"/>
      <c r="I59" s="143"/>
      <c r="J59" s="143"/>
      <c r="K59" s="143"/>
      <c r="L59" s="143"/>
      <c r="M59" s="143"/>
      <c r="N59" s="143"/>
      <c r="O59" s="143"/>
      <c r="P59" s="143"/>
      <c r="Q59" s="143"/>
      <c r="R59" s="143"/>
      <c r="S59" s="143"/>
      <c r="T59" s="143"/>
      <c r="U59" s="144"/>
      <c r="X59" s="159"/>
    </row>
    <row r="60" ht="18" customHeight="1" spans="2:24" x14ac:dyDescent="0.25">
      <c r="B60" s="161"/>
      <c r="C60" s="146">
        <f>'（別紙１）省力化計算シート'!I16</f>
        <v>0</v>
      </c>
      <c r="E60" s="147" t="s">
        <v>52</v>
      </c>
      <c r="G60" s="146">
        <f>'（別紙１）省力化計算シート'!I17</f>
        <v>0</v>
      </c>
      <c r="I60" s="147" t="s">
        <v>52</v>
      </c>
      <c r="K60" s="146">
        <f>'（別紙１）省力化計算シート'!I18</f>
        <v>0</v>
      </c>
      <c r="M60" s="147" t="s">
        <v>52</v>
      </c>
      <c r="O60" s="146">
        <f>'（別紙１）省力化計算シート'!I19</f>
        <v>0</v>
      </c>
      <c r="Q60" s="147" t="s">
        <v>52</v>
      </c>
      <c r="S60" s="146">
        <f>'（別紙１）省力化計算シート'!I20</f>
        <v>0</v>
      </c>
      <c r="U60" s="148" t="s">
        <v>52</v>
      </c>
      <c r="X60" s="162" t="s">
        <v>55</v>
      </c>
    </row>
    <row r="61" ht="18" customHeight="1" spans="2:24" x14ac:dyDescent="0.25">
      <c r="B61" s="161"/>
      <c r="C61" s="150">
        <f>IF('（別紙１）省力化計算シート'!J16="","",IF(OR('（別紙１）省力化計算シート'!N16="-",'（別紙１）省力化計算シート'!N16=0),'（別紙１）省力化計算シート'!J16&amp;"分","("&amp;'（別紙１）省力化計算シート'!J16-'（別紙１）省力化計算シート'!N16&amp;"分→）"&amp;'（別紙１）省力化計算シート'!J16&amp;"分"))</f>
      </c>
      <c r="E61" s="147"/>
      <c r="G61" s="150">
        <f>IF('（別紙１）省力化計算シート'!J17="","",IF(OR('（別紙１）省力化計算シート'!N17="-",'（別紙１）省力化計算シート'!N17=0),'（別紙１）省力化計算シート'!J17&amp;"分","("&amp;'（別紙１）省力化計算シート'!J17-'（別紙１）省力化計算シート'!N17&amp;"分→）"&amp;'（別紙１）省力化計算シート'!J17&amp;"分"))</f>
      </c>
      <c r="I61" s="147"/>
      <c r="K61" s="150">
        <f>IF('（別紙１）省力化計算シート'!J18="","",IF(OR('（別紙１）省力化計算シート'!N18="-",'（別紙１）省力化計算シート'!N18=0),'（別紙１）省力化計算シート'!J18&amp;"分","("&amp;'（別紙１）省力化計算シート'!J18-'（別紙１）省力化計算シート'!N18&amp;"分→）"&amp;'（別紙１）省力化計算シート'!J18&amp;"分"))</f>
      </c>
      <c r="M61" s="147"/>
      <c r="O61" s="150">
        <f>IF('（別紙１）省力化計算シート'!J19="","",IF(OR('（別紙１）省力化計算シート'!N19="-",'（別紙１）省力化計算シート'!N19=0),'（別紙１）省力化計算シート'!J19&amp;"分","("&amp;'（別紙１）省力化計算シート'!J19-'（別紙１）省力化計算シート'!N19&amp;"分→）"&amp;'（別紙１）省力化計算シート'!J19&amp;"分"))</f>
      </c>
      <c r="Q61" s="147"/>
      <c r="S61" s="150">
        <f>IF('（別紙１）省力化計算シート'!J20="","",IF(OR('（別紙１）省力化計算シート'!N20="-",'（別紙１）省力化計算シート'!N20=0),'（別紙１）省力化計算シート'!J20&amp;"分","("&amp;'（別紙１）省力化計算シート'!J20-'（別紙１）省力化計算シート'!N20&amp;"分→）"&amp;'（別紙１）省力化計算シート'!J20&amp;"分"))</f>
      </c>
      <c r="U61" s="148"/>
      <c r="X61" s="163"/>
    </row>
    <row r="62" ht="15" customHeight="1" spans="2:24" x14ac:dyDescent="0.25">
      <c r="B62" s="161"/>
      <c r="C62" s="152"/>
      <c r="G62" s="152"/>
      <c r="K62" s="152"/>
      <c r="O62" s="152"/>
      <c r="S62" s="152"/>
      <c r="U62" s="153"/>
      <c r="X62" s="181" t="s">
        <v>56</v>
      </c>
    </row>
    <row r="63" ht="15" customHeight="1" spans="2:24" x14ac:dyDescent="0.25">
      <c r="B63" s="161"/>
      <c r="C63" s="152"/>
      <c r="G63" s="152"/>
      <c r="K63" s="152"/>
      <c r="O63" s="152"/>
      <c r="S63" s="152"/>
      <c r="U63" s="153"/>
      <c r="X63" s="182"/>
    </row>
    <row r="64" ht="7.5" customHeight="1" spans="2:24" x14ac:dyDescent="0.25">
      <c r="B64" s="166"/>
      <c r="C64" s="157"/>
      <c r="D64" s="157"/>
      <c r="E64" s="157"/>
      <c r="F64" s="157"/>
      <c r="G64" s="157"/>
      <c r="H64" s="157"/>
      <c r="I64" s="157"/>
      <c r="J64" s="157"/>
      <c r="K64" s="157"/>
      <c r="L64" s="157"/>
      <c r="M64" s="157"/>
      <c r="N64" s="157"/>
      <c r="O64" s="157"/>
      <c r="P64" s="157"/>
      <c r="Q64" s="157"/>
      <c r="R64" s="157"/>
      <c r="S64" s="157"/>
      <c r="T64" s="157"/>
      <c r="U64" s="158"/>
      <c r="X64" s="183"/>
    </row>
    <row r="65" ht="7.5" customHeight="1" spans="24:24" x14ac:dyDescent="0.25">
      <c r="X65" s="183"/>
    </row>
    <row r="66" ht="7.5" customHeight="1" spans="2:24" x14ac:dyDescent="0.25">
      <c r="B66" s="160"/>
      <c r="C66" s="143"/>
      <c r="D66" s="143"/>
      <c r="E66" s="143"/>
      <c r="F66" s="143"/>
      <c r="G66" s="143"/>
      <c r="H66" s="143"/>
      <c r="I66" s="143"/>
      <c r="J66" s="143"/>
      <c r="K66" s="143"/>
      <c r="L66" s="143"/>
      <c r="M66" s="143"/>
      <c r="N66" s="143"/>
      <c r="O66" s="143"/>
      <c r="P66" s="143"/>
      <c r="Q66" s="143"/>
      <c r="R66" s="143"/>
      <c r="S66" s="143"/>
      <c r="T66" s="143"/>
      <c r="U66" s="144"/>
      <c r="X66" s="183"/>
    </row>
    <row r="67" ht="18" customHeight="1" spans="2:24" x14ac:dyDescent="0.25">
      <c r="B67" s="161"/>
      <c r="C67" s="146">
        <f>'（別紙１）省力化計算シート'!I21</f>
        <v>0</v>
      </c>
      <c r="E67" s="147" t="s">
        <v>52</v>
      </c>
      <c r="G67" s="146">
        <f>'（別紙１）省力化計算シート'!I22</f>
        <v>0</v>
      </c>
      <c r="I67" s="147" t="s">
        <v>52</v>
      </c>
      <c r="K67" s="146">
        <f>'（別紙１）省力化計算シート'!I23</f>
        <v>0</v>
      </c>
      <c r="M67" s="147" t="s">
        <v>52</v>
      </c>
      <c r="O67" s="146">
        <f>'（別紙１）省力化計算シート'!I24</f>
        <v>0</v>
      </c>
      <c r="Q67" s="147" t="s">
        <v>52</v>
      </c>
      <c r="S67" s="146">
        <f>'（別紙１）省力化計算シート'!I25</f>
        <v>0</v>
      </c>
      <c r="U67" s="148" t="s">
        <v>52</v>
      </c>
      <c r="X67" s="183"/>
    </row>
    <row r="68" ht="18" customHeight="1" spans="2:24" x14ac:dyDescent="0.25">
      <c r="B68" s="161"/>
      <c r="C68" s="150">
        <f>IF('（別紙１）省力化計算シート'!J21="","",IF(OR('（別紙１）省力化計算シート'!N21="-",'（別紙１）省力化計算シート'!N21=0),'（別紙１）省力化計算シート'!J21&amp;"分","("&amp;'（別紙１）省力化計算シート'!J21-'（別紙１）省力化計算シート'!N21&amp;"分→）"&amp;'（別紙１）省力化計算シート'!J21&amp;"分"))</f>
      </c>
      <c r="E68" s="147"/>
      <c r="G68" s="150">
        <f>IF('（別紙１）省力化計算シート'!J22="","",IF(OR('（別紙１）省力化計算シート'!N22="-",'（別紙１）省力化計算シート'!N22=0),'（別紙１）省力化計算シート'!J22&amp;"分","("&amp;'（別紙１）省力化計算シート'!J22-'（別紙１）省力化計算シート'!N22&amp;"分→）"&amp;'（別紙１）省力化計算シート'!J22&amp;"分"))</f>
      </c>
      <c r="I68" s="147"/>
      <c r="K68" s="150">
        <f>IF('（別紙１）省力化計算シート'!J23="","",IF(OR('（別紙１）省力化計算シート'!N23="-",'（別紙１）省力化計算シート'!N23=0),'（別紙１）省力化計算シート'!J23&amp;"分","("&amp;'（別紙１）省力化計算シート'!J23-'（別紙１）省力化計算シート'!N23&amp;"分→）"&amp;'（別紙１）省力化計算シート'!J23&amp;"分"))</f>
      </c>
      <c r="M68" s="147"/>
      <c r="O68" s="150">
        <f>IF('（別紙１）省力化計算シート'!J24="","",IF(OR('（別紙１）省力化計算シート'!N24="-",'（別紙１）省力化計算シート'!N24=0),'（別紙１）省力化計算シート'!J24&amp;"分","("&amp;'（別紙１）省力化計算シート'!J24-'（別紙１）省力化計算シート'!N24&amp;"分→）"&amp;'（別紙１）省力化計算シート'!J24&amp;"分"))</f>
      </c>
      <c r="Q68" s="147"/>
      <c r="S68" s="150">
        <f>IF('（別紙１）省力化計算シート'!J25="","",IF(OR('（別紙１）省力化計算シート'!N25="-",'（別紙１）省力化計算シート'!N25=0),'（別紙１）省力化計算シート'!J25&amp;"分","("&amp;'（別紙１）省力化計算シート'!J25-'（別紙１）省力化計算シート'!N25&amp;"分→）"&amp;'（別紙１）省力化計算シート'!J25&amp;"分"))</f>
      </c>
      <c r="U68" s="148"/>
      <c r="X68" s="183"/>
    </row>
    <row r="69" ht="15" customHeight="1" spans="2:24" x14ac:dyDescent="0.25">
      <c r="B69" s="161"/>
      <c r="C69" s="152"/>
      <c r="G69" s="152"/>
      <c r="K69" s="152"/>
      <c r="O69" s="152"/>
      <c r="S69" s="152"/>
      <c r="U69" s="153"/>
      <c r="X69" s="183"/>
    </row>
    <row r="70" ht="15" customHeight="1" spans="2:24" x14ac:dyDescent="0.25">
      <c r="B70" s="161"/>
      <c r="C70" s="152"/>
      <c r="G70" s="152"/>
      <c r="K70" s="152"/>
      <c r="O70" s="152"/>
      <c r="S70" s="152"/>
      <c r="U70" s="153"/>
      <c r="X70" s="183"/>
    </row>
    <row r="71" ht="7.5" customHeight="1" spans="2:24" x14ac:dyDescent="0.25">
      <c r="B71" s="166"/>
      <c r="C71" s="157"/>
      <c r="D71" s="157"/>
      <c r="E71" s="157"/>
      <c r="F71" s="157"/>
      <c r="G71" s="157"/>
      <c r="H71" s="157"/>
      <c r="I71" s="157"/>
      <c r="J71" s="157"/>
      <c r="K71" s="157"/>
      <c r="L71" s="157"/>
      <c r="M71" s="157"/>
      <c r="N71" s="157"/>
      <c r="O71" s="157"/>
      <c r="P71" s="157"/>
      <c r="Q71" s="157"/>
      <c r="R71" s="157"/>
      <c r="S71" s="157"/>
      <c r="T71" s="157"/>
      <c r="U71" s="158"/>
      <c r="X71" s="183"/>
    </row>
    <row r="72" ht="7.5" customHeight="1" spans="24:24" x14ac:dyDescent="0.25">
      <c r="X72" s="183"/>
    </row>
    <row r="73" ht="7.5" customHeight="1" hidden="1" spans="2:24" x14ac:dyDescent="0.25" outlineLevel="1" collapsed="1">
      <c r="B73" s="160"/>
      <c r="C73" s="143"/>
      <c r="D73" s="143"/>
      <c r="E73" s="143"/>
      <c r="F73" s="143"/>
      <c r="G73" s="143"/>
      <c r="H73" s="143"/>
      <c r="I73" s="143"/>
      <c r="J73" s="143"/>
      <c r="K73" s="143"/>
      <c r="L73" s="143"/>
      <c r="M73" s="143"/>
      <c r="N73" s="143"/>
      <c r="O73" s="143"/>
      <c r="P73" s="143"/>
      <c r="Q73" s="143"/>
      <c r="R73" s="143"/>
      <c r="S73" s="143"/>
      <c r="T73" s="143"/>
      <c r="U73" s="144"/>
      <c r="X73" s="183"/>
    </row>
    <row r="74" ht="18.75" customHeight="1" hidden="1" spans="2:24" x14ac:dyDescent="0.25" outlineLevel="1" collapsed="1">
      <c r="B74" s="161"/>
      <c r="C74" s="146">
        <f>'（別紙１）省力化計算シート'!I26</f>
        <v>0</v>
      </c>
      <c r="E74" s="147" t="s">
        <v>52</v>
      </c>
      <c r="G74" s="146">
        <f>'（別紙１）省力化計算シート'!I27</f>
        <v>0</v>
      </c>
      <c r="I74" s="147" t="s">
        <v>52</v>
      </c>
      <c r="K74" s="146">
        <f>'（別紙１）省力化計算シート'!I28</f>
        <v>0</v>
      </c>
      <c r="M74" s="147" t="s">
        <v>52</v>
      </c>
      <c r="O74" s="146">
        <f>'（別紙１）省力化計算シート'!I29</f>
        <v>0</v>
      </c>
      <c r="Q74" s="147" t="s">
        <v>52</v>
      </c>
      <c r="S74" s="146">
        <f>'（別紙１）省力化計算シート'!I30</f>
        <v>0</v>
      </c>
      <c r="U74" s="148" t="s">
        <v>52</v>
      </c>
      <c r="X74" s="183"/>
    </row>
    <row r="75" ht="18.75" customHeight="1" hidden="1" spans="2:24" x14ac:dyDescent="0.25" outlineLevel="1" collapsed="1">
      <c r="B75" s="161"/>
      <c r="C75" s="150">
        <f>IF('（別紙１）省力化計算シート'!J26="","",IF(OR('（別紙１）省力化計算シート'!N26="-",'（別紙１）省力化計算シート'!N26=0),'（別紙１）省力化計算シート'!J26&amp;"分","("&amp;'（別紙１）省力化計算シート'!J26-'（別紙１）省力化計算シート'!N26&amp;"分→）"&amp;'（別紙１）省力化計算シート'!J26&amp;"分"))</f>
      </c>
      <c r="E75" s="147"/>
      <c r="G75" s="150">
        <f>IF('（別紙１）省力化計算シート'!J27="","",IF(OR('（別紙１）省力化計算シート'!N27="-",'（別紙１）省力化計算シート'!N27=0),'（別紙１）省力化計算シート'!J27&amp;"分","("&amp;'（別紙１）省力化計算シート'!J27-'（別紙１）省力化計算シート'!N27&amp;"分→）"&amp;'（別紙１）省力化計算シート'!J27&amp;"分"))</f>
      </c>
      <c r="I75" s="147"/>
      <c r="K75" s="150">
        <f>IF('（別紙１）省力化計算シート'!J28="","",IF(OR('（別紙１）省力化計算シート'!N28="-",'（別紙１）省力化計算シート'!N28=0),'（別紙１）省力化計算シート'!J28&amp;"分","("&amp;'（別紙１）省力化計算シート'!J28-'（別紙１）省力化計算シート'!N28&amp;"分→）"&amp;'（別紙１）省力化計算シート'!J28&amp;"分"))</f>
      </c>
      <c r="M75" s="147"/>
      <c r="O75" s="150">
        <f>IF('（別紙１）省力化計算シート'!J29="","",IF(OR('（別紙１）省力化計算シート'!N29="-",'（別紙１）省力化計算シート'!N29=0),'（別紙１）省力化計算シート'!J29&amp;"分","("&amp;'（別紙１）省力化計算シート'!J29-'（別紙１）省力化計算シート'!N29&amp;"分→）"&amp;'（別紙１）省力化計算シート'!J29&amp;"分"))</f>
      </c>
      <c r="Q75" s="147"/>
      <c r="S75" s="150">
        <f>IF('（別紙１）省力化計算シート'!J30="","",IF(OR('（別紙１）省力化計算シート'!N30="-",'（別紙１）省力化計算シート'!N30=0),'（別紙１）省力化計算シート'!J30&amp;"分","("&amp;'（別紙１）省力化計算シート'!J30-'（別紙１）省力化計算シート'!N30&amp;"分→）"&amp;'（別紙１）省力化計算シート'!J30&amp;"分"))</f>
      </c>
      <c r="U75" s="148"/>
      <c r="X75" s="183"/>
    </row>
    <row r="76" ht="15" customHeight="1" hidden="1" spans="2:24" x14ac:dyDescent="0.25" outlineLevel="1" collapsed="1">
      <c r="B76" s="161"/>
      <c r="C76" s="184"/>
      <c r="G76" s="184"/>
      <c r="K76" s="184"/>
      <c r="O76" s="184"/>
      <c r="S76" s="184"/>
      <c r="U76" s="153"/>
      <c r="X76" s="183"/>
    </row>
    <row r="77" ht="15" customHeight="1" hidden="1" spans="2:24" x14ac:dyDescent="0.25" outlineLevel="1" collapsed="1">
      <c r="B77" s="161"/>
      <c r="C77" s="152"/>
      <c r="G77" s="152"/>
      <c r="K77" s="152"/>
      <c r="O77" s="152"/>
      <c r="S77" s="152"/>
      <c r="U77" s="153"/>
      <c r="X77" s="183"/>
    </row>
    <row r="78" ht="7.5" customHeight="1" hidden="1" spans="2:24" x14ac:dyDescent="0.25" outlineLevel="1" collapsed="1">
      <c r="B78" s="166"/>
      <c r="C78" s="157"/>
      <c r="D78" s="157"/>
      <c r="E78" s="157"/>
      <c r="F78" s="157"/>
      <c r="G78" s="157"/>
      <c r="H78" s="157"/>
      <c r="I78" s="157"/>
      <c r="J78" s="157"/>
      <c r="K78" s="157"/>
      <c r="L78" s="157"/>
      <c r="M78" s="157"/>
      <c r="N78" s="157"/>
      <c r="O78" s="157"/>
      <c r="P78" s="157"/>
      <c r="Q78" s="157"/>
      <c r="R78" s="157"/>
      <c r="S78" s="157"/>
      <c r="T78" s="157"/>
      <c r="U78" s="158"/>
      <c r="X78" s="183"/>
    </row>
    <row r="79" ht="7.5" customHeight="1" hidden="1" spans="24:24" x14ac:dyDescent="0.25" outlineLevel="1" collapsed="1">
      <c r="X79" s="183"/>
    </row>
    <row r="80" ht="7.5" customHeight="1" hidden="1" spans="2:24" x14ac:dyDescent="0.25" outlineLevel="1" collapsed="1">
      <c r="B80" s="160"/>
      <c r="C80" s="143"/>
      <c r="D80" s="143"/>
      <c r="E80" s="143"/>
      <c r="F80" s="143"/>
      <c r="G80" s="143"/>
      <c r="H80" s="143"/>
      <c r="I80" s="143"/>
      <c r="J80" s="143"/>
      <c r="K80" s="143"/>
      <c r="L80" s="143"/>
      <c r="M80" s="143"/>
      <c r="N80" s="143"/>
      <c r="O80" s="143"/>
      <c r="P80" s="143"/>
      <c r="Q80" s="143"/>
      <c r="R80" s="143"/>
      <c r="S80" s="143"/>
      <c r="T80" s="143"/>
      <c r="U80" s="144"/>
      <c r="X80" s="183"/>
    </row>
    <row r="81" ht="18.75" customHeight="1" hidden="1" spans="2:24" x14ac:dyDescent="0.25" outlineLevel="1" collapsed="1">
      <c r="B81" s="161"/>
      <c r="C81" s="146">
        <f>'（別紙１）省力化計算シート'!I31</f>
        <v>0</v>
      </c>
      <c r="E81" s="147" t="s">
        <v>52</v>
      </c>
      <c r="G81" s="146">
        <f>'（別紙１）省力化計算シート'!I32</f>
        <v>0</v>
      </c>
      <c r="I81" s="147" t="s">
        <v>52</v>
      </c>
      <c r="K81" s="146">
        <f>'（別紙１）省力化計算シート'!I33</f>
        <v>0</v>
      </c>
      <c r="M81" s="147" t="s">
        <v>52</v>
      </c>
      <c r="O81" s="146">
        <f>'（別紙１）省力化計算シート'!I34</f>
        <v>0</v>
      </c>
      <c r="Q81" s="147" t="s">
        <v>52</v>
      </c>
      <c r="S81" s="146">
        <f>'（別紙１）省力化計算シート'!I35</f>
        <v>0</v>
      </c>
      <c r="U81" s="148" t="s">
        <v>52</v>
      </c>
      <c r="X81" s="183"/>
    </row>
    <row r="82" ht="18.75" customHeight="1" hidden="1" spans="2:24" x14ac:dyDescent="0.25" outlineLevel="1" collapsed="1">
      <c r="B82" s="161"/>
      <c r="C82" s="150">
        <f>IF('（別紙１）省力化計算シート'!J31="","",IF(OR('（別紙１）省力化計算シート'!N31="-",'（別紙１）省力化計算シート'!N31=0),'（別紙１）省力化計算シート'!J31&amp;"分","("&amp;'（別紙１）省力化計算シート'!J31-'（別紙１）省力化計算シート'!N31&amp;"分→）"&amp;'（別紙１）省力化計算シート'!J31&amp;"分"))</f>
      </c>
      <c r="E82" s="147"/>
      <c r="G82" s="150">
        <f>IF('（別紙１）省力化計算シート'!J32="","",IF(OR('（別紙１）省力化計算シート'!N32="-",'（別紙１）省力化計算シート'!N32=0),'（別紙１）省力化計算シート'!J32&amp;"分","("&amp;'（別紙１）省力化計算シート'!J32-'（別紙１）省力化計算シート'!N32&amp;"分→）"&amp;'（別紙１）省力化計算シート'!J32&amp;"分"))</f>
      </c>
      <c r="I82" s="147"/>
      <c r="K82" s="150">
        <f>IF('（別紙１）省力化計算シート'!J33="","",IF(OR('（別紙１）省力化計算シート'!N33="-",'（別紙１）省力化計算シート'!N33=0),'（別紙１）省力化計算シート'!J33&amp;"分","("&amp;'（別紙１）省力化計算シート'!J33-'（別紙１）省力化計算シート'!N33&amp;"分→）"&amp;'（別紙１）省力化計算シート'!J33&amp;"分"))</f>
      </c>
      <c r="M82" s="147"/>
      <c r="O82" s="150">
        <f>IF('（別紙１）省力化計算シート'!J34="","",IF(OR('（別紙１）省力化計算シート'!N34="-",'（別紙１）省力化計算シート'!N34=0),'（別紙１）省力化計算シート'!J34&amp;"分","("&amp;'（別紙１）省力化計算シート'!J34-'（別紙１）省力化計算シート'!N34&amp;"分→）"&amp;'（別紙１）省力化計算シート'!J34&amp;"分"))</f>
      </c>
      <c r="Q82" s="147"/>
      <c r="S82" s="150">
        <f>IF('（別紙１）省力化計算シート'!J35="","",IF(OR('（別紙１）省力化計算シート'!N35="-",'（別紙１）省力化計算シート'!N35=0),'（別紙１）省力化計算シート'!J35&amp;"分","("&amp;'（別紙１）省力化計算シート'!J35-'（別紙１）省力化計算シート'!N35&amp;"分→）"&amp;'（別紙１）省力化計算シート'!J35&amp;"分"))</f>
      </c>
      <c r="U82" s="148"/>
      <c r="X82" s="183"/>
    </row>
    <row r="83" ht="15" customHeight="1" hidden="1" spans="2:24" x14ac:dyDescent="0.25" outlineLevel="1" collapsed="1">
      <c r="B83" s="161"/>
      <c r="C83" s="152"/>
      <c r="G83" s="152"/>
      <c r="K83" s="152"/>
      <c r="O83" s="152"/>
      <c r="S83" s="152"/>
      <c r="U83" s="153"/>
      <c r="X83" s="183"/>
    </row>
    <row r="84" ht="15" customHeight="1" hidden="1" spans="2:24" x14ac:dyDescent="0.25" outlineLevel="1" collapsed="1">
      <c r="B84" s="161"/>
      <c r="C84" s="152"/>
      <c r="G84" s="152"/>
      <c r="K84" s="152"/>
      <c r="O84" s="152"/>
      <c r="S84" s="152"/>
      <c r="U84" s="153"/>
      <c r="X84" s="183"/>
    </row>
    <row r="85" ht="7.5" customHeight="1" hidden="1" spans="2:24" x14ac:dyDescent="0.25" outlineLevel="1" collapsed="1">
      <c r="B85" s="166"/>
      <c r="C85" s="157"/>
      <c r="D85" s="157"/>
      <c r="E85" s="157"/>
      <c r="F85" s="157"/>
      <c r="G85" s="157"/>
      <c r="H85" s="157"/>
      <c r="I85" s="157"/>
      <c r="J85" s="157"/>
      <c r="K85" s="157"/>
      <c r="L85" s="157"/>
      <c r="M85" s="157"/>
      <c r="N85" s="157"/>
      <c r="O85" s="157"/>
      <c r="P85" s="157"/>
      <c r="Q85" s="157"/>
      <c r="R85" s="157"/>
      <c r="S85" s="157"/>
      <c r="T85" s="157"/>
      <c r="U85" s="158"/>
      <c r="X85" s="183"/>
    </row>
    <row r="86" ht="7.5" customHeight="1" hidden="1" spans="24:24" x14ac:dyDescent="0.25" outlineLevel="1" collapsed="1">
      <c r="X86" s="183"/>
    </row>
    <row r="87" ht="7.5" customHeight="1" hidden="1" spans="2:24" x14ac:dyDescent="0.25" outlineLevel="1" collapsed="1">
      <c r="B87" s="160"/>
      <c r="C87" s="143"/>
      <c r="D87" s="143"/>
      <c r="E87" s="143"/>
      <c r="F87" s="143"/>
      <c r="G87" s="143"/>
      <c r="H87" s="143"/>
      <c r="I87" s="143"/>
      <c r="J87" s="143"/>
      <c r="K87" s="143"/>
      <c r="L87" s="143"/>
      <c r="M87" s="143"/>
      <c r="N87" s="143"/>
      <c r="O87" s="143"/>
      <c r="P87" s="143"/>
      <c r="Q87" s="143"/>
      <c r="R87" s="143"/>
      <c r="S87" s="143"/>
      <c r="T87" s="143"/>
      <c r="U87" s="167"/>
      <c r="X87" s="183"/>
    </row>
    <row r="88" ht="18.75" customHeight="1" hidden="1" spans="2:24" x14ac:dyDescent="0.25" outlineLevel="1" collapsed="1">
      <c r="B88" s="161"/>
      <c r="C88" s="146">
        <f>'（別紙１）省力化計算シート'!I36</f>
        <v>0</v>
      </c>
      <c r="E88" s="147" t="s">
        <v>52</v>
      </c>
      <c r="G88" s="146">
        <f>'（別紙１）省力化計算シート'!I37</f>
        <v>0</v>
      </c>
      <c r="I88" s="147" t="s">
        <v>52</v>
      </c>
      <c r="K88" s="146">
        <f>'（別紙１）省力化計算シート'!I38</f>
        <v>0</v>
      </c>
      <c r="M88" s="147" t="s">
        <v>52</v>
      </c>
      <c r="O88" s="146">
        <f>'（別紙１）省力化計算シート'!I39</f>
        <v>0</v>
      </c>
      <c r="Q88" s="147" t="s">
        <v>52</v>
      </c>
      <c r="S88" s="146">
        <f>'（別紙１）省力化計算シート'!I40</f>
        <v>0</v>
      </c>
      <c r="U88" s="168"/>
      <c r="X88" s="183"/>
    </row>
    <row r="89" ht="18.75" customHeight="1" hidden="1" spans="2:24" x14ac:dyDescent="0.25" outlineLevel="1" collapsed="1">
      <c r="B89" s="161"/>
      <c r="C89" s="150">
        <f>IF('（別紙１）省力化計算シート'!J36="","",IF(OR('（別紙１）省力化計算シート'!N36="-",'（別紙１）省力化計算シート'!N36=0),'（別紙１）省力化計算シート'!J36&amp;"分","("&amp;'（別紙１）省力化計算シート'!J36-'（別紙１）省力化計算シート'!N36&amp;"分→）"&amp;'（別紙１）省力化計算シート'!J36&amp;"分"))</f>
      </c>
      <c r="E89" s="147"/>
      <c r="G89" s="150">
        <f>IF('（別紙１）省力化計算シート'!J37="","",IF(OR('（別紙１）省力化計算シート'!N37="-",'（別紙１）省力化計算シート'!N37=0),'（別紙１）省力化計算シート'!J37&amp;"分","("&amp;'（別紙１）省力化計算シート'!J37-'（別紙１）省力化計算シート'!N37&amp;"分→）"&amp;'（別紙１）省力化計算シート'!J37&amp;"分"))</f>
      </c>
      <c r="I89" s="147"/>
      <c r="K89" s="150">
        <f>IF('（別紙１）省力化計算シート'!J38="","",IF(OR('（別紙１）省力化計算シート'!N38="-",'（別紙１）省力化計算シート'!N38=0),'（別紙１）省力化計算シート'!J38&amp;"分","("&amp;'（別紙１）省力化計算シート'!J38-'（別紙１）省力化計算シート'!N38&amp;"分→）"&amp;'（別紙１）省力化計算シート'!J38&amp;"分"))</f>
      </c>
      <c r="M89" s="147"/>
      <c r="O89" s="150">
        <f>IF('（別紙１）省力化計算シート'!J39="","",IF(OR('（別紙１）省力化計算シート'!N39="-",'（別紙１）省力化計算シート'!N39=0),'（別紙１）省力化計算シート'!J39&amp;"分","("&amp;'（別紙１）省力化計算シート'!J39-'（別紙１）省力化計算シート'!N39&amp;"分→）"&amp;'（別紙１）省力化計算シート'!J39&amp;"分"))</f>
      </c>
      <c r="Q89" s="147"/>
      <c r="S89" s="150">
        <f>IF('（別紙１）省力化計算シート'!J40="","",IF(OR('（別紙１）省力化計算シート'!N40="-",'（別紙１）省力化計算シート'!N40=0),'（別紙１）省力化計算シート'!J40&amp;"分","("&amp;'（別紙１）省力化計算シート'!J40-'（別紙１）省力化計算シート'!N40&amp;"分→）"&amp;'（別紙１）省力化計算シート'!J40&amp;"分"))</f>
      </c>
      <c r="U89" s="168"/>
      <c r="X89" s="183"/>
    </row>
    <row r="90" ht="15" customHeight="1" hidden="1" spans="2:24" x14ac:dyDescent="0.25" outlineLevel="1" collapsed="1">
      <c r="B90" s="161"/>
      <c r="C90" s="184"/>
      <c r="G90" s="184"/>
      <c r="K90" s="184"/>
      <c r="O90" s="184"/>
      <c r="S90" s="184"/>
      <c r="U90" s="169"/>
      <c r="X90" s="183"/>
    </row>
    <row r="91" ht="15" customHeight="1" hidden="1" spans="2:24" x14ac:dyDescent="0.25" outlineLevel="1" collapsed="1">
      <c r="B91" s="161"/>
      <c r="C91" s="152"/>
      <c r="G91" s="152"/>
      <c r="K91" s="152"/>
      <c r="O91" s="152"/>
      <c r="S91" s="152"/>
      <c r="U91" s="169"/>
      <c r="X91" s="183"/>
    </row>
    <row r="92" ht="7.5" customHeight="1" hidden="1" spans="2:24" x14ac:dyDescent="0.25" outlineLevel="1" collapsed="1">
      <c r="B92" s="166"/>
      <c r="C92" s="157"/>
      <c r="D92" s="157"/>
      <c r="E92" s="157"/>
      <c r="F92" s="157"/>
      <c r="G92" s="157"/>
      <c r="H92" s="157"/>
      <c r="I92" s="157"/>
      <c r="J92" s="157"/>
      <c r="K92" s="157"/>
      <c r="L92" s="157"/>
      <c r="M92" s="157"/>
      <c r="N92" s="157"/>
      <c r="O92" s="157"/>
      <c r="P92" s="157"/>
      <c r="Q92" s="157"/>
      <c r="R92" s="157"/>
      <c r="S92" s="157"/>
      <c r="T92" s="157"/>
      <c r="U92" s="170"/>
      <c r="X92" s="183"/>
    </row>
    <row r="93" ht="17.55" customHeight="1" spans="1:24" x14ac:dyDescent="0.25">
      <c r="A93" s="171">
        <f>IF(COUNTA('（別紙１）省力化計算シート'!I26:I40)&lt;&gt;0,"← 非表示エリアに記載があります。[＋]をクリックして表示してください。[-]の場合は、すべて表示されています。","")</f>
      </c>
      <c r="B93" s="172"/>
      <c r="C93" s="172"/>
      <c r="D93" s="172"/>
      <c r="E93" s="172"/>
      <c r="F93" s="172"/>
      <c r="G93" s="172"/>
      <c r="H93" s="172"/>
      <c r="I93" s="172"/>
      <c r="J93" s="172"/>
      <c r="K93" s="172"/>
      <c r="L93" s="172"/>
      <c r="M93" s="172"/>
      <c r="N93" s="172"/>
      <c r="O93" s="172"/>
      <c r="P93" s="172"/>
      <c r="Q93" s="172"/>
      <c r="R93" s="172"/>
      <c r="S93" s="172"/>
      <c r="T93" s="172"/>
      <c r="U93" s="172"/>
      <c r="X93" s="183"/>
    </row>
  </sheetData>
  <sheetProtection sheet="1" formatRows="0" algorithmName="SHA-512" hashValue="1MUeQrfBCuT4PUNghv7UU06kBQUqxLU7G/w6Y6DxhcltgFPi13vC+2Ie2p7JRxhMT7JIN0idMmF8DM5q15kZ3A==" saltValue="X2gwgbwTpEdWHFs4Lup1dw==" spinCount="100000" objects="1" scenarios="1"/>
  <mergeCells count="133">
    <mergeCell ref="O3:R3"/>
    <mergeCell ref="O5:Q5"/>
    <mergeCell ref="T5:U5"/>
    <mergeCell ref="E8:E9"/>
    <mergeCell ref="I8:I9"/>
    <mergeCell ref="M8:M9"/>
    <mergeCell ref="Q8:Q9"/>
    <mergeCell ref="U8:U9"/>
    <mergeCell ref="X8:X9"/>
    <mergeCell ref="C10:C11"/>
    <mergeCell ref="G10:G11"/>
    <mergeCell ref="K10:K11"/>
    <mergeCell ref="O10:O11"/>
    <mergeCell ref="S10:S11"/>
    <mergeCell ref="E15:E16"/>
    <mergeCell ref="I15:I16"/>
    <mergeCell ref="M15:M16"/>
    <mergeCell ref="Q15:Q16"/>
    <mergeCell ref="U15:U16"/>
    <mergeCell ref="X15:X16"/>
    <mergeCell ref="C17:C18"/>
    <mergeCell ref="G17:G18"/>
    <mergeCell ref="K17:K18"/>
    <mergeCell ref="O17:O18"/>
    <mergeCell ref="S17:S18"/>
    <mergeCell ref="X17:X18"/>
    <mergeCell ref="E22:E23"/>
    <mergeCell ref="I22:I23"/>
    <mergeCell ref="M22:M23"/>
    <mergeCell ref="Q22:Q23"/>
    <mergeCell ref="U22:U23"/>
    <mergeCell ref="C24:C25"/>
    <mergeCell ref="G24:G25"/>
    <mergeCell ref="K24:K25"/>
    <mergeCell ref="O24:O25"/>
    <mergeCell ref="S24:S25"/>
    <mergeCell ref="E29:E30"/>
    <mergeCell ref="I29:I30"/>
    <mergeCell ref="M29:M30"/>
    <mergeCell ref="Q29:Q30"/>
    <mergeCell ref="U29:U30"/>
    <mergeCell ref="C31:C32"/>
    <mergeCell ref="G31:G32"/>
    <mergeCell ref="K31:K32"/>
    <mergeCell ref="O31:O32"/>
    <mergeCell ref="S31:S32"/>
    <mergeCell ref="E36:E37"/>
    <mergeCell ref="I36:I37"/>
    <mergeCell ref="M36:M37"/>
    <mergeCell ref="Q36:Q37"/>
    <mergeCell ref="U36:U37"/>
    <mergeCell ref="C38:C39"/>
    <mergeCell ref="G38:G39"/>
    <mergeCell ref="K38:K39"/>
    <mergeCell ref="O38:O39"/>
    <mergeCell ref="S38:S39"/>
    <mergeCell ref="E43:E44"/>
    <mergeCell ref="I43:I44"/>
    <mergeCell ref="M43:M44"/>
    <mergeCell ref="Q43:Q44"/>
    <mergeCell ref="U43:U44"/>
    <mergeCell ref="C45:C46"/>
    <mergeCell ref="G45:G46"/>
    <mergeCell ref="K45:K46"/>
    <mergeCell ref="O45:O46"/>
    <mergeCell ref="S45:S46"/>
    <mergeCell ref="A48:U48"/>
    <mergeCell ref="O50:Q50"/>
    <mergeCell ref="T50:U50"/>
    <mergeCell ref="E53:E54"/>
    <mergeCell ref="I53:I54"/>
    <mergeCell ref="M53:M54"/>
    <mergeCell ref="Q53:Q54"/>
    <mergeCell ref="U53:U54"/>
    <mergeCell ref="X53:X54"/>
    <mergeCell ref="C55:C56"/>
    <mergeCell ref="G55:G56"/>
    <mergeCell ref="K55:K56"/>
    <mergeCell ref="O55:O56"/>
    <mergeCell ref="S55:S56"/>
    <mergeCell ref="E60:E61"/>
    <mergeCell ref="I60:I61"/>
    <mergeCell ref="M60:M61"/>
    <mergeCell ref="Q60:Q61"/>
    <mergeCell ref="U60:U61"/>
    <mergeCell ref="X60:X61"/>
    <mergeCell ref="C62:C63"/>
    <mergeCell ref="G62:G63"/>
    <mergeCell ref="K62:K63"/>
    <mergeCell ref="O62:O63"/>
    <mergeCell ref="S62:S63"/>
    <mergeCell ref="X62:X63"/>
    <mergeCell ref="E67:E68"/>
    <mergeCell ref="I67:I68"/>
    <mergeCell ref="M67:M68"/>
    <mergeCell ref="Q67:Q68"/>
    <mergeCell ref="U67:U68"/>
    <mergeCell ref="C69:C70"/>
    <mergeCell ref="G69:G70"/>
    <mergeCell ref="K69:K70"/>
    <mergeCell ref="O69:O70"/>
    <mergeCell ref="S69:S70"/>
    <mergeCell ref="E74:E75"/>
    <mergeCell ref="I74:I75"/>
    <mergeCell ref="M74:M75"/>
    <mergeCell ref="Q74:Q75"/>
    <mergeCell ref="U74:U75"/>
    <mergeCell ref="C76:C77"/>
    <mergeCell ref="G76:G77"/>
    <mergeCell ref="K76:K77"/>
    <mergeCell ref="O76:O77"/>
    <mergeCell ref="S76:S77"/>
    <mergeCell ref="E81:E82"/>
    <mergeCell ref="I81:I82"/>
    <mergeCell ref="M81:M82"/>
    <mergeCell ref="Q81:Q82"/>
    <mergeCell ref="U81:U82"/>
    <mergeCell ref="C83:C84"/>
    <mergeCell ref="G83:G84"/>
    <mergeCell ref="K83:K84"/>
    <mergeCell ref="O83:O84"/>
    <mergeCell ref="S83:S84"/>
    <mergeCell ref="E88:E89"/>
    <mergeCell ref="I88:I89"/>
    <mergeCell ref="M88:M89"/>
    <mergeCell ref="Q88:Q89"/>
    <mergeCell ref="U88:U89"/>
    <mergeCell ref="C90:C91"/>
    <mergeCell ref="G90:G91"/>
    <mergeCell ref="K90:K91"/>
    <mergeCell ref="O90:O91"/>
    <mergeCell ref="S90:S91"/>
    <mergeCell ref="A93:U93"/>
  </mergeCells>
  <pageMargins left="0.7" right="0.7" top="0.75" bottom="0.75" header="0.3" footer="0.3"/>
  <pageSetup paperSize="9" orientation="landscape" horizontalDpi="4294967295" verticalDpi="4294967295" scale="80" fitToWidth="1" fitToHeight="1" firstPageNumber="1" useFirstPageNumber="1" copies="1"/>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C1:O19"/>
  <sheetViews>
    <sheetView workbookViewId="0" showGridLines="0" zoomScale="80" zoomScaleNormal="80"/>
  </sheetViews>
  <sheetFormatPr defaultRowHeight="18" outlineLevelRow="0" outlineLevelCol="0" x14ac:dyDescent="0.45" defaultColWidth="8.59765625" customHeight="1"/>
  <cols>
    <col min="1" max="1" width="2.59765625" style="185" customWidth="1"/>
    <col min="2" max="2" width="15.09765625" style="185" customWidth="1"/>
    <col min="3" max="3" width="13.09765625" style="185" customWidth="1"/>
    <col min="4" max="5" width="3.59765625" style="185" customWidth="1"/>
    <col min="6" max="6" width="12.5" style="185" customWidth="1"/>
    <col min="7" max="7" width="5" style="185" customWidth="1"/>
    <col min="8" max="8" width="16.09765625" style="185" customWidth="1"/>
    <col min="9" max="9" width="3.59765625" style="185" customWidth="1"/>
    <col min="10" max="10" width="16.09765625" style="185" customWidth="1"/>
    <col min="11" max="11" width="3.59765625" style="185" customWidth="1"/>
    <col min="12" max="12" width="16.09765625" style="185" customWidth="1"/>
    <col min="13" max="13" width="12.296875" style="185" customWidth="1"/>
    <col min="14" max="14" width="11.796875" style="185" customWidth="1"/>
    <col min="15" max="15" width="8.59765625" style="185" hidden="1" customWidth="1"/>
    <col min="16" max="16384" width="8.59765625" style="185" customWidth="1"/>
  </cols>
  <sheetData>
    <row r="1" spans="1:13" x14ac:dyDescent="0.25">
      <c r="A1" s="53"/>
      <c r="B1" s="54" t="s">
        <v>60</v>
      </c>
      <c r="C1" s="54"/>
      <c r="D1" s="54"/>
      <c r="E1" s="54"/>
      <c r="F1" s="54"/>
      <c r="G1" s="54"/>
      <c r="H1" s="54"/>
      <c r="I1" s="54"/>
      <c r="J1" s="54"/>
      <c r="K1" s="54"/>
      <c r="L1" s="54"/>
      <c r="M1" s="54"/>
    </row>
    <row r="2" ht="7.5" customHeight="1" spans="4:8" x14ac:dyDescent="0.25">
      <c r="D2" s="186"/>
      <c r="H2" s="186"/>
    </row>
    <row r="3" ht="20.4" customHeight="1" spans="2:15" x14ac:dyDescent="0.25">
      <c r="B3" s="187" t="s">
        <v>61</v>
      </c>
      <c r="C3" s="188">
        <f>IF(AND(O4=FALSE,OR(C6="",H6="",J6="",L6="")),"",IF(AND(O4=TRUE,OR(C6="",L6="")),"",IF(C6/(F6*H6*J6+L6)&lt;=0,"",C6/(F6*H6*J6+L6))))</f>
      </c>
      <c r="D3" s="189" t="s">
        <v>62</v>
      </c>
      <c r="E3" s="190"/>
      <c r="F3" s="191"/>
      <c r="G3" s="189"/>
      <c r="H3" s="189"/>
      <c r="J3" s="192"/>
      <c r="K3" s="193"/>
      <c r="L3" s="193"/>
      <c r="M3" s="193"/>
      <c r="N3" s="190"/>
      <c r="O3" s="185" t="s">
        <v>63</v>
      </c>
    </row>
    <row r="4" spans="6:15" x14ac:dyDescent="0.25">
      <c r="F4" s="194"/>
      <c r="G4" s="194"/>
      <c r="H4" s="194"/>
      <c r="I4" s="194"/>
      <c r="J4" s="194"/>
      <c r="O4" s="195" t="b">
        <v>0</v>
      </c>
    </row>
    <row r="5" ht="18.6" customHeight="1" spans="3:15" x14ac:dyDescent="0.25">
      <c r="C5" s="190" t="s">
        <v>64</v>
      </c>
      <c r="F5" s="190" t="s">
        <v>65</v>
      </c>
      <c r="G5" s="190"/>
      <c r="H5" s="190" t="s">
        <v>66</v>
      </c>
      <c r="J5" s="190" t="s">
        <v>67</v>
      </c>
      <c r="L5" s="190" t="s">
        <v>68</v>
      </c>
      <c r="O5" s="196" t="str">
        <f>IF($O$4=TRUE,"※新規事業の場合、削減工数（時間）は0と見なします。","※ 省力化計算シートより自動入力されます。")</f>
        <v>※ 省力化計算シートより自動入力されます。</v>
      </c>
    </row>
    <row r="6" ht="18.6" customHeight="1" spans="2:13" x14ac:dyDescent="0.25">
      <c r="B6" s="197"/>
      <c r="C6" s="198">
        <v>8500000</v>
      </c>
      <c r="D6" s="199" t="s">
        <v>69</v>
      </c>
      <c r="E6" s="190" t="s">
        <v>70</v>
      </c>
      <c r="F6" s="200">
        <f>IF($O$4=TRUE,0,'（別紙１）省力化計算シート'!D3-'（別紙１）省力化計算シート'!J3)</f>
        <v>0</v>
      </c>
      <c r="G6" s="190" t="s">
        <v>71</v>
      </c>
      <c r="H6" s="198">
        <v>250</v>
      </c>
      <c r="I6" s="190" t="s">
        <v>71</v>
      </c>
      <c r="J6" s="201">
        <v>2500</v>
      </c>
      <c r="K6" s="190" t="s">
        <v>72</v>
      </c>
      <c r="L6" s="201">
        <v>8000000</v>
      </c>
      <c r="M6" s="185" t="s">
        <v>73</v>
      </c>
    </row>
    <row r="7" ht="35.1" customHeight="1" spans="6:10" x14ac:dyDescent="0.25">
      <c r="F7" s="196"/>
      <c r="J7" s="202"/>
    </row>
    <row r="8" ht="35.1" customHeight="1" spans="2:13" x14ac:dyDescent="0.25">
      <c r="B8" s="203"/>
      <c r="K8" s="191"/>
      <c r="L8" s="191"/>
      <c r="M8" s="197"/>
    </row>
    <row r="9" ht="35.1" customHeight="1" x14ac:dyDescent="0.25"/>
    <row r="10" ht="35.1" customHeight="1" x14ac:dyDescent="0.25"/>
    <row r="11" ht="35.1" customHeight="1" x14ac:dyDescent="0.25"/>
    <row r="12" spans="3:3" x14ac:dyDescent="0.25">
      <c r="C12" s="185" t="s">
        <v>74</v>
      </c>
    </row>
    <row r="13" ht="18" customHeight="1" spans="3:13" x14ac:dyDescent="0.25">
      <c r="C13" s="204" t="s">
        <v>75</v>
      </c>
      <c r="D13" s="205"/>
      <c r="E13" s="205"/>
      <c r="F13" s="205"/>
      <c r="G13" s="205"/>
      <c r="H13" s="205"/>
      <c r="I13" s="205"/>
      <c r="J13" s="205"/>
      <c r="K13" s="205"/>
      <c r="L13" s="205"/>
      <c r="M13" s="206"/>
    </row>
    <row r="14" ht="18" customHeight="1" spans="3:13" x14ac:dyDescent="0.25">
      <c r="C14" s="207"/>
      <c r="D14" s="208"/>
      <c r="E14" s="208"/>
      <c r="F14" s="208"/>
      <c r="G14" s="208"/>
      <c r="H14" s="208"/>
      <c r="I14" s="208"/>
      <c r="J14" s="208"/>
      <c r="K14" s="208"/>
      <c r="L14" s="208"/>
      <c r="M14" s="209"/>
    </row>
    <row r="15" ht="18" customHeight="1" spans="3:13" x14ac:dyDescent="0.25">
      <c r="C15" s="207"/>
      <c r="D15" s="208"/>
      <c r="E15" s="208"/>
      <c r="F15" s="208"/>
      <c r="G15" s="208"/>
      <c r="H15" s="208"/>
      <c r="I15" s="208"/>
      <c r="J15" s="208"/>
      <c r="K15" s="208"/>
      <c r="L15" s="208"/>
      <c r="M15" s="209"/>
    </row>
    <row r="16" ht="18" customHeight="1" spans="3:13" x14ac:dyDescent="0.25">
      <c r="C16" s="207"/>
      <c r="D16" s="208"/>
      <c r="E16" s="208"/>
      <c r="F16" s="208"/>
      <c r="G16" s="208"/>
      <c r="H16" s="208"/>
      <c r="I16" s="208"/>
      <c r="J16" s="208"/>
      <c r="K16" s="208"/>
      <c r="L16" s="208"/>
      <c r="M16" s="209"/>
    </row>
    <row r="17" ht="18" customHeight="1" spans="3:13" x14ac:dyDescent="0.25">
      <c r="C17" s="207"/>
      <c r="D17" s="208"/>
      <c r="E17" s="208"/>
      <c r="F17" s="208"/>
      <c r="G17" s="208"/>
      <c r="H17" s="208"/>
      <c r="I17" s="208"/>
      <c r="J17" s="208"/>
      <c r="K17" s="208"/>
      <c r="L17" s="208"/>
      <c r="M17" s="209"/>
    </row>
    <row r="18" ht="18" customHeight="1" spans="3:13" x14ac:dyDescent="0.25">
      <c r="C18" s="207"/>
      <c r="D18" s="208"/>
      <c r="E18" s="208"/>
      <c r="F18" s="208"/>
      <c r="G18" s="208"/>
      <c r="H18" s="208"/>
      <c r="I18" s="208"/>
      <c r="J18" s="208"/>
      <c r="K18" s="208"/>
      <c r="L18" s="208"/>
      <c r="M18" s="209"/>
    </row>
    <row r="19" ht="18" customHeight="1" spans="3:13" x14ac:dyDescent="0.25">
      <c r="C19" s="210"/>
      <c r="D19" s="211"/>
      <c r="E19" s="211"/>
      <c r="F19" s="211"/>
      <c r="G19" s="211"/>
      <c r="H19" s="211"/>
      <c r="I19" s="211"/>
      <c r="J19" s="211"/>
      <c r="K19" s="211"/>
      <c r="L19" s="211"/>
      <c r="M19" s="212"/>
    </row>
  </sheetData>
  <sheetProtection sheet="1" algorithmName="SHA-512" hashValue="z5CztPGYkeqVdLzMk1HioMwS7aGIxx19fY2sc8zyOlz2eYNjVqapvcdfvQY6M4HhpeycZZJBW467JyRFvZHrUg==" saltValue="gst+4KEjLQ++V1D5xK9+WQ==" spinCount="100000" objects="1" scenarios="1"/>
  <mergeCells count="1">
    <mergeCell ref="C13:M19"/>
  </mergeCells>
  <dataValidations count="4">
    <dataValidation type="whole" operator="greaterThanOrEqual" allowBlank="1" showInputMessage="1" showErrorMessage="1" sqref="C6">
      <formula1>1</formula1>
    </dataValidation>
    <dataValidation type="whole" allowBlank="1" showInputMessage="1" showErrorMessage="1" sqref="H6">
      <formula1>1</formula1>
      <formula2>365</formula2>
    </dataValidation>
    <dataValidation type="whole" operator="greaterThanOrEqual" allowBlank="1" showInputMessage="1" showErrorMessage="1" sqref="J6">
      <formula1>1</formula1>
    </dataValidation>
    <dataValidation type="whole" operator="greaterThanOrEqual" allowBlank="1" showInputMessage="1" showErrorMessage="1" sqref="L6">
      <formula1>1</formula1>
    </dataValidation>
  </dataValidations>
  <pageMargins left="0.7" right="0.7" top="0.75" bottom="0.75" header="0.3" footer="0.3"/>
  <pageSetup paperSize="9" orientation="portrait" horizontalDpi="4294967295" verticalDpi="4294967295" scale="59" fitToWidth="1" fitToHeight="1" firstPageNumber="1" useFirstPageNumber="1" copies="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
  </sheetPr>
  <dimension ref="C1:I16"/>
  <sheetViews>
    <sheetView workbookViewId="0" showGridLines="0" zoomScale="80" zoomScaleNormal="80"/>
  </sheetViews>
  <sheetFormatPr defaultRowHeight="18" outlineLevelRow="0" outlineLevelCol="0" x14ac:dyDescent="0.45" defaultColWidth="8.796875" customHeight="1"/>
  <cols>
    <col min="1" max="2" width="3.796875" customWidth="1"/>
    <col min="3" max="3" width="13.09765625" customWidth="1"/>
    <col min="4" max="4" width="14.09765625" customWidth="1"/>
    <col min="5" max="9" width="12.796875" customWidth="1"/>
  </cols>
  <sheetData>
    <row r="1" spans="3:3" x14ac:dyDescent="0.25">
      <c r="C1" t="s">
        <v>148</v>
      </c>
    </row>
    <row r="2" ht="18.6" customHeight="1" x14ac:dyDescent="0.25"/>
    <row r="3" ht="33.6" customHeight="1" spans="3:9" x14ac:dyDescent="0.25">
      <c r="C3" s="349"/>
      <c r="D3" s="350" t="s">
        <v>149</v>
      </c>
      <c r="E3" s="350">
        <v>1</v>
      </c>
      <c r="F3" s="350">
        <v>2</v>
      </c>
      <c r="G3" s="350">
        <v>3</v>
      </c>
      <c r="H3" s="350">
        <v>4</v>
      </c>
      <c r="I3" s="351">
        <v>5</v>
      </c>
    </row>
    <row r="4" hidden="1" spans="3:9" x14ac:dyDescent="0.25">
      <c r="C4" t="s">
        <v>150</v>
      </c>
      <c r="E4" s="352">
        <v>0.02</v>
      </c>
      <c r="F4" s="352">
        <f>(1+$E4)^$F3-1</f>
        <v>0.04039999999999999</v>
      </c>
      <c r="G4" s="352">
        <f>(1+$E4)^G3-1</f>
        <v>0.06120799999999993</v>
      </c>
      <c r="H4" s="352">
        <f>(1+$E4)^H3-1</f>
        <v>0.08243215999999998</v>
      </c>
      <c r="I4" s="352">
        <f>(1+$E4)^I3-1</f>
        <v>0.10408080320000002</v>
      </c>
    </row>
    <row r="5" hidden="1" spans="4:9" x14ac:dyDescent="0.25">
      <c r="D5" s="353">
        <v>1000</v>
      </c>
      <c r="E5" s="353">
        <f>$D5*((1+$E4)^E3)</f>
        <v>1020</v>
      </c>
      <c r="F5" s="353">
        <f>$D5*((1+$E4)^F3)</f>
        <v>1040.4</v>
      </c>
      <c r="G5" s="353">
        <f>$D5*((1+$E4)^G3)</f>
        <v>1061.2079999999999</v>
      </c>
      <c r="H5" s="353">
        <f>$D5*((1+$E4)^H3)</f>
        <v>1082.43216</v>
      </c>
      <c r="I5" s="353">
        <f>$D5*((1+$E4)^I3)</f>
        <v>1104.0808032</v>
      </c>
    </row>
    <row r="6" hidden="1" spans="5:9" x14ac:dyDescent="0.25">
      <c r="E6" s="352">
        <v>0.04</v>
      </c>
      <c r="F6" s="352">
        <f>(1+$E6)^F3-1</f>
        <v>0.08160000000000012</v>
      </c>
      <c r="G6" s="352">
        <f>(1+$E6)^G3-1</f>
        <v>0.12486400000000009</v>
      </c>
      <c r="H6" s="352">
        <f>(1+$E6)^H3-1</f>
        <v>0.1698585600000002</v>
      </c>
      <c r="I6" s="352">
        <f>(1+$E6)^I3-1</f>
        <v>0.21665290240000035</v>
      </c>
    </row>
    <row r="7" hidden="1" spans="5:9" x14ac:dyDescent="0.25">
      <c r="E7" s="352">
        <v>0.05</v>
      </c>
      <c r="F7" s="352">
        <f>(1+$E7)^F3-1</f>
        <v>0.10250000000000004</v>
      </c>
      <c r="G7" s="352">
        <f>(1+$E7)^G3-1</f>
        <v>0.15762500000000013</v>
      </c>
      <c r="H7" s="352">
        <f>(1+$E7)^H3-1</f>
        <v>0.21550625</v>
      </c>
      <c r="I7" s="352">
        <f>(1+$E7)^I3-1</f>
        <v>0.27628156250000013</v>
      </c>
    </row>
    <row r="8" hidden="1" spans="5:9" x14ac:dyDescent="0.25">
      <c r="E8" s="352">
        <v>0.06</v>
      </c>
      <c r="F8" s="352">
        <f>(1+$E8)^F3-1</f>
        <v>0.12360000000000015</v>
      </c>
      <c r="G8" s="352">
        <f>(1+$E8)^G3-1</f>
        <v>0.1910160000000003</v>
      </c>
      <c r="H8" s="352">
        <f>(1+$E8)^H3-1</f>
        <v>0.2624769600000003</v>
      </c>
      <c r="I8" s="352">
        <f>(1+$E8)^I3-1</f>
        <v>0.3382255776000005</v>
      </c>
    </row>
    <row r="9" hidden="1" spans="5:9" x14ac:dyDescent="0.25">
      <c r="E9" s="352">
        <v>0.07</v>
      </c>
      <c r="F9" s="352">
        <f>(1+$E9)^F3-1</f>
        <v>0.14490000000000003</v>
      </c>
      <c r="G9" s="352">
        <f>(1+$E9)^G3-1</f>
        <v>0.2250430000000001</v>
      </c>
      <c r="H9" s="352">
        <f>(1+$E9)^H3-1</f>
        <v>0.31079601</v>
      </c>
      <c r="I9" s="352">
        <f>(1+$E9)^I3-1</f>
        <v>0.40255173070000017</v>
      </c>
    </row>
    <row r="10" hidden="1" spans="5:9" x14ac:dyDescent="0.25">
      <c r="E10" s="352">
        <v>0.08</v>
      </c>
      <c r="F10" s="352">
        <f>(1+$E10)^F3-1</f>
        <v>0.1664000000000001</v>
      </c>
      <c r="G10" s="352">
        <f>(1+$E10)^G3-1</f>
        <v>0.25971200000000016</v>
      </c>
      <c r="H10" s="352">
        <f>(1+$E10)^H3-1</f>
        <v>0.3604889600000003</v>
      </c>
      <c r="I10" s="352">
        <f>(1+$E10)^I3-1</f>
        <v>0.4693280768000003</v>
      </c>
    </row>
    <row r="11" hidden="1" spans="5:9" x14ac:dyDescent="0.25">
      <c r="E11" s="352">
        <v>0.09</v>
      </c>
      <c r="F11" s="352">
        <f>(1+$E11)^F3-1</f>
        <v>0.18810000000000016</v>
      </c>
      <c r="G11" s="352">
        <f>(1+$E11)^G3-1</f>
        <v>0.2950290000000002</v>
      </c>
      <c r="H11" s="352">
        <f>(1+$E11)^H3-1</f>
        <v>0.41158161000000026</v>
      </c>
      <c r="I11" s="352">
        <f>(1+$E11)^I3-1</f>
        <v>0.5386239549000005</v>
      </c>
    </row>
    <row r="12" spans="5:9" x14ac:dyDescent="0.25">
      <c r="E12" s="352"/>
      <c r="F12" s="352"/>
      <c r="G12" s="352"/>
      <c r="H12" s="352"/>
      <c r="I12" s="352"/>
    </row>
    <row r="13" ht="18.6" customHeight="1" spans="4:9" x14ac:dyDescent="0.25">
      <c r="D13" s="354" t="s">
        <v>149</v>
      </c>
      <c r="E13" s="355" t="s">
        <v>151</v>
      </c>
      <c r="F13" s="355" t="s">
        <v>152</v>
      </c>
      <c r="G13" s="355" t="s">
        <v>153</v>
      </c>
      <c r="H13" s="355" t="s">
        <v>154</v>
      </c>
      <c r="I13" s="355" t="s">
        <v>155</v>
      </c>
    </row>
    <row r="14" ht="24.6" customHeight="1" spans="3:9" x14ac:dyDescent="0.25">
      <c r="C14" s="356" t="s">
        <v>150</v>
      </c>
      <c r="D14" s="357"/>
      <c r="E14" s="358">
        <v>0.035</v>
      </c>
      <c r="F14" s="359">
        <f>(1+$E14)^F3-1</f>
        <v>0.07122499999999987</v>
      </c>
      <c r="G14" s="360">
        <f>(1+$E14)^G3-1</f>
        <v>0.10871787499999974</v>
      </c>
      <c r="H14" s="360">
        <f>(1+$E14)^H3-1</f>
        <v>0.14752300062499968</v>
      </c>
      <c r="I14" s="361">
        <f>(1+$E14)^I3-1</f>
        <v>0.1876863056468745</v>
      </c>
    </row>
    <row r="15" ht="24.6" customHeight="1" spans="3:9" x14ac:dyDescent="0.25">
      <c r="C15" s="362" t="s">
        <v>156</v>
      </c>
      <c r="D15" s="363">
        <v>4500000</v>
      </c>
      <c r="E15" s="364">
        <f>ROUNDUP($D$15*((1+$E14)^E3),3)</f>
        <v>4657500</v>
      </c>
      <c r="F15" s="365">
        <f>$D$15*((1+$E14)^F3)</f>
        <v>4820512.499999999</v>
      </c>
      <c r="G15" s="365">
        <f>$D15*((1+$E14)^G3)</f>
        <v>4989230.437499999</v>
      </c>
      <c r="H15" s="365">
        <f>$D15*((1+$E14)^H3)</f>
        <v>5163853.502812498</v>
      </c>
      <c r="I15" s="366">
        <f>$D15*((1+$E14)^I3)</f>
        <v>5344588.375410935</v>
      </c>
    </row>
    <row r="16" ht="24.6" customHeight="1" spans="3:9" x14ac:dyDescent="0.25">
      <c r="C16" s="367" t="s">
        <v>157</v>
      </c>
      <c r="D16" s="368"/>
      <c r="E16" s="369">
        <f>ROUNDDOWN(((E15/$D$15)^(1/E3)-1),5)</f>
        <v>0.03499</v>
      </c>
      <c r="F16" s="369">
        <f t="shared" ref="F16:I16" si="0">ROUNDDOWN(((F15/$D$15)^(1/F3)-1),5)</f>
        <v>0.03499</v>
      </c>
      <c r="G16" s="369">
        <f t="shared" si="0"/>
        <v>0.03499</v>
      </c>
      <c r="H16" s="369">
        <f t="shared" si="0"/>
        <v>0.03499</v>
      </c>
      <c r="I16" s="369">
        <f t="shared" si="0"/>
        <v>0.03499</v>
      </c>
    </row>
  </sheetData>
  <pageMargins left="0.7" right="0.7" top="0.75" bottom="0.75" header="0.3" footer="0.3"/>
  <pageSetup paperSize="9" orientation="landscape" horizontalDpi="4294967295" verticalDpi="4294967295" scale="88"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【指定様式】事業計画書（その3）</vt:lpstr>
      <vt:lpstr>（別紙１）省力化計算シート</vt:lpstr>
      <vt:lpstr>（別紙２）省力化業務プロセス図</vt:lpstr>
      <vt:lpstr>（別紙３）投資回収期間計算シート</vt:lpstr>
      <vt:lpstr>【参考書式】事業計画目標値算出シート（参考）</vt:lpstr>
      <vt:lpstr>【参考書式】達成すべき目標値の算出ツール（参考）</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
  <dc:subject/>
  <dc:description/>
  <cp:keywords/>
  <cp:category/>
  <cp:lastModifiedBy>Unknown</cp:lastModifiedBy>
  <cp:contentStatus/>
  <dcterms:created xsi:type="dcterms:W3CDTF">2025-03-13T09:45:49Z</dcterms:created>
  <dcterms:modified xsi:type="dcterms:W3CDTF">2026-01-22T08:27:27Z</dcterms:modified>
</cp:coreProperties>
</file>